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ja\Desktop\GIOI 2023. G\"/>
    </mc:Choice>
  </mc:AlternateContent>
  <bookViews>
    <workbookView xWindow="0" yWindow="0" windowWidth="25440" windowHeight="11130"/>
  </bookViews>
  <sheets>
    <sheet name="opći dio I" sheetId="1" r:id="rId1"/>
    <sheet name="opći dio II" sheetId="2" r:id="rId2"/>
    <sheet name="posebni dio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D31" i="1"/>
  <c r="F28" i="1" l="1"/>
  <c r="F29" i="1"/>
  <c r="C68" i="4" l="1"/>
  <c r="C52" i="4"/>
  <c r="C51" i="4" s="1"/>
  <c r="C34" i="4"/>
  <c r="F27" i="2"/>
  <c r="F89" i="1"/>
  <c r="E52" i="1"/>
  <c r="G32" i="1"/>
  <c r="G33" i="1"/>
  <c r="F14" i="1"/>
  <c r="C27" i="2" l="1"/>
  <c r="B46" i="4" l="1"/>
  <c r="B52" i="4"/>
  <c r="B51" i="4" s="1"/>
  <c r="D57" i="1"/>
  <c r="D49" i="1"/>
  <c r="B87" i="1" l="1"/>
  <c r="B27" i="1"/>
  <c r="C102" i="1" l="1"/>
  <c r="C117" i="1" l="1"/>
  <c r="D117" i="1"/>
  <c r="C135" i="4" l="1"/>
  <c r="E94" i="1" l="1"/>
  <c r="E100" i="1"/>
  <c r="C47" i="4" l="1"/>
  <c r="B45" i="4"/>
  <c r="B44" i="4" l="1"/>
  <c r="B41" i="4"/>
  <c r="D47" i="4"/>
  <c r="C46" i="4"/>
  <c r="C45" i="4" s="1"/>
  <c r="B43" i="4"/>
  <c r="B42" i="4" s="1"/>
  <c r="C94" i="4"/>
  <c r="C93" i="4" s="1"/>
  <c r="C92" i="4" s="1"/>
  <c r="B89" i="4"/>
  <c r="B88" i="4" s="1"/>
  <c r="B94" i="4"/>
  <c r="B93" i="4" s="1"/>
  <c r="B92" i="4" s="1"/>
  <c r="C101" i="4"/>
  <c r="D101" i="4" s="1"/>
  <c r="F28" i="2"/>
  <c r="E27" i="2"/>
  <c r="E28" i="2"/>
  <c r="B87" i="4" l="1"/>
  <c r="B86" i="4" s="1"/>
  <c r="B85" i="4" s="1"/>
  <c r="C41" i="4"/>
  <c r="C44" i="4"/>
  <c r="D46" i="4"/>
  <c r="D45" i="4"/>
  <c r="D41" i="4"/>
  <c r="F10" i="2"/>
  <c r="E10" i="2"/>
  <c r="D10" i="2"/>
  <c r="H9" i="2"/>
  <c r="H8" i="2"/>
  <c r="C43" i="4" l="1"/>
  <c r="D44" i="4"/>
  <c r="D142" i="4"/>
  <c r="C144" i="4"/>
  <c r="D144" i="4" s="1"/>
  <c r="D135" i="4"/>
  <c r="C127" i="4"/>
  <c r="D127" i="4" s="1"/>
  <c r="C120" i="4"/>
  <c r="D120" i="4" s="1"/>
  <c r="C111" i="4"/>
  <c r="D111" i="4" s="1"/>
  <c r="C105" i="4"/>
  <c r="C81" i="4"/>
  <c r="C80" i="4" s="1"/>
  <c r="C75" i="4"/>
  <c r="D75" i="4" s="1"/>
  <c r="C72" i="4"/>
  <c r="D72" i="4" s="1"/>
  <c r="C65" i="4"/>
  <c r="D65" i="4" s="1"/>
  <c r="C63" i="4"/>
  <c r="D63" i="4" s="1"/>
  <c r="C61" i="4"/>
  <c r="D61" i="4" s="1"/>
  <c r="C39" i="4"/>
  <c r="D39" i="4" s="1"/>
  <c r="D34" i="4"/>
  <c r="C27" i="4"/>
  <c r="C26" i="4" s="1"/>
  <c r="C25" i="4" s="1"/>
  <c r="C23" i="4" s="1"/>
  <c r="C22" i="4" s="1"/>
  <c r="C18" i="4"/>
  <c r="C16" i="4"/>
  <c r="D16" i="4" s="1"/>
  <c r="E27" i="1"/>
  <c r="F27" i="1" s="1"/>
  <c r="B35" i="1"/>
  <c r="B34" i="1" s="1"/>
  <c r="B40" i="1" s="1"/>
  <c r="C42" i="4" l="1"/>
  <c r="D42" i="4" s="1"/>
  <c r="D43" i="4"/>
  <c r="D18" i="4"/>
  <c r="C15" i="4"/>
  <c r="D105" i="4"/>
  <c r="C100" i="4"/>
  <c r="C33" i="4"/>
  <c r="C32" i="4" s="1"/>
  <c r="C67" i="4"/>
  <c r="C79" i="4"/>
  <c r="D27" i="4"/>
  <c r="D68" i="4"/>
  <c r="D81" i="4"/>
  <c r="C60" i="4"/>
  <c r="C14" i="4" l="1"/>
  <c r="C59" i="4"/>
  <c r="C31" i="4"/>
  <c r="D86" i="1"/>
  <c r="D107" i="1" s="1"/>
  <c r="E91" i="1"/>
  <c r="C93" i="1"/>
  <c r="E103" i="1"/>
  <c r="E102" i="1" s="1"/>
  <c r="B91" i="1"/>
  <c r="B90" i="1" s="1"/>
  <c r="B103" i="1"/>
  <c r="B102" i="1" s="1"/>
  <c r="B86" i="1"/>
  <c r="B80" i="1"/>
  <c r="B63" i="1"/>
  <c r="B58" i="1"/>
  <c r="B54" i="1"/>
  <c r="B52" i="1"/>
  <c r="B50" i="1"/>
  <c r="B117" i="1"/>
  <c r="B31" i="1"/>
  <c r="B30" i="1" s="1"/>
  <c r="B26" i="1"/>
  <c r="B24" i="1"/>
  <c r="B23" i="1" s="1"/>
  <c r="B13" i="1"/>
  <c r="G14" i="1"/>
  <c r="F15" i="1"/>
  <c r="F20" i="1"/>
  <c r="E13" i="1"/>
  <c r="C132" i="4"/>
  <c r="B131" i="4"/>
  <c r="C141" i="4"/>
  <c r="B141" i="4"/>
  <c r="B134" i="4" s="1"/>
  <c r="C163" i="4"/>
  <c r="D163" i="4" s="1"/>
  <c r="C161" i="4"/>
  <c r="D161" i="4" s="1"/>
  <c r="C159" i="4"/>
  <c r="D159" i="4" s="1"/>
  <c r="B158" i="4"/>
  <c r="B157" i="4" s="1"/>
  <c r="B156" i="4" s="1"/>
  <c r="B155" i="4" s="1"/>
  <c r="B154" i="4" s="1"/>
  <c r="B153" i="4" s="1"/>
  <c r="C151" i="4"/>
  <c r="C150" i="4" s="1"/>
  <c r="C149" i="4" s="1"/>
  <c r="C148" i="4" s="1"/>
  <c r="C147" i="4" s="1"/>
  <c r="C146" i="4" s="1"/>
  <c r="B150" i="4"/>
  <c r="B149" i="4" s="1"/>
  <c r="B148" i="4" s="1"/>
  <c r="B147" i="4" s="1"/>
  <c r="B146" i="4" s="1"/>
  <c r="C143" i="4"/>
  <c r="C134" i="4"/>
  <c r="C126" i="4"/>
  <c r="C99" i="4" s="1"/>
  <c r="B143" i="4"/>
  <c r="B126" i="4"/>
  <c r="B100" i="4"/>
  <c r="D100" i="4" s="1"/>
  <c r="C89" i="4"/>
  <c r="C88" i="4" s="1"/>
  <c r="B80" i="4"/>
  <c r="B67" i="4"/>
  <c r="D67" i="4" s="1"/>
  <c r="B60" i="4"/>
  <c r="B33" i="4"/>
  <c r="B26" i="4"/>
  <c r="B15" i="4"/>
  <c r="B14" i="4" s="1"/>
  <c r="C108" i="1" l="1"/>
  <c r="E90" i="1"/>
  <c r="G91" i="1"/>
  <c r="B49" i="1"/>
  <c r="C10" i="4"/>
  <c r="C13" i="4"/>
  <c r="B13" i="4"/>
  <c r="B12" i="4" s="1"/>
  <c r="B11" i="4" s="1"/>
  <c r="C131" i="4"/>
  <c r="D131" i="4" s="1"/>
  <c r="D132" i="4"/>
  <c r="C58" i="4"/>
  <c r="B59" i="4"/>
  <c r="D59" i="4" s="1"/>
  <c r="D143" i="4"/>
  <c r="D141" i="4"/>
  <c r="D134" i="4"/>
  <c r="C30" i="4"/>
  <c r="D15" i="4"/>
  <c r="B32" i="4"/>
  <c r="D33" i="4"/>
  <c r="B25" i="4"/>
  <c r="D26" i="4"/>
  <c r="B79" i="4"/>
  <c r="D79" i="4" s="1"/>
  <c r="D80" i="4"/>
  <c r="B99" i="4"/>
  <c r="D126" i="4"/>
  <c r="B130" i="4"/>
  <c r="D60" i="4"/>
  <c r="D14" i="4"/>
  <c r="C158" i="4"/>
  <c r="C87" i="4"/>
  <c r="C86" i="4" s="1"/>
  <c r="C85" i="4" s="1"/>
  <c r="D28" i="2"/>
  <c r="D27" i="2"/>
  <c r="H27" i="2"/>
  <c r="C28" i="2"/>
  <c r="F26" i="2"/>
  <c r="C26" i="2"/>
  <c r="G24" i="2"/>
  <c r="F22" i="2"/>
  <c r="E22" i="2"/>
  <c r="D22" i="2"/>
  <c r="C22" i="2"/>
  <c r="H21" i="2"/>
  <c r="G21" i="2"/>
  <c r="H20" i="2"/>
  <c r="G20" i="2"/>
  <c r="F18" i="2"/>
  <c r="E18" i="2"/>
  <c r="D18" i="2"/>
  <c r="C18" i="2"/>
  <c r="H17" i="2"/>
  <c r="G17" i="2"/>
  <c r="H16" i="2"/>
  <c r="G16" i="2"/>
  <c r="F14" i="2"/>
  <c r="E14" i="2"/>
  <c r="D14" i="2"/>
  <c r="C14" i="2"/>
  <c r="H13" i="2"/>
  <c r="G13" i="2"/>
  <c r="H12" i="2"/>
  <c r="G12" i="2"/>
  <c r="G90" i="1" l="1"/>
  <c r="C120" i="1"/>
  <c r="C130" i="4"/>
  <c r="C98" i="4" s="1"/>
  <c r="C97" i="4" s="1"/>
  <c r="G22" i="2"/>
  <c r="D99" i="4"/>
  <c r="B98" i="4"/>
  <c r="B97" i="4" s="1"/>
  <c r="B96" i="4" s="1"/>
  <c r="B84" i="4" s="1"/>
  <c r="E29" i="2"/>
  <c r="H18" i="2"/>
  <c r="B10" i="4"/>
  <c r="B58" i="4"/>
  <c r="B57" i="4" s="1"/>
  <c r="B56" i="4" s="1"/>
  <c r="B55" i="4" s="1"/>
  <c r="D130" i="4"/>
  <c r="B31" i="4"/>
  <c r="D32" i="4"/>
  <c r="C12" i="4"/>
  <c r="D13" i="4"/>
  <c r="C57" i="4"/>
  <c r="B24" i="4"/>
  <c r="D25" i="4"/>
  <c r="C157" i="4"/>
  <c r="D158" i="4"/>
  <c r="C29" i="4"/>
  <c r="H28" i="2"/>
  <c r="F29" i="2"/>
  <c r="H14" i="2"/>
  <c r="D29" i="2"/>
  <c r="G27" i="2"/>
  <c r="G26" i="2"/>
  <c r="G18" i="2"/>
  <c r="G28" i="2"/>
  <c r="G14" i="2"/>
  <c r="D102" i="1"/>
  <c r="D90" i="1"/>
  <c r="D93" i="1"/>
  <c r="D30" i="1"/>
  <c r="D26" i="1"/>
  <c r="E26" i="1"/>
  <c r="F26" i="1" s="1"/>
  <c r="D23" i="1"/>
  <c r="D18" i="1"/>
  <c r="E10" i="1"/>
  <c r="C49" i="1"/>
  <c r="C34" i="1"/>
  <c r="C30" i="1"/>
  <c r="C26" i="1"/>
  <c r="C23" i="1"/>
  <c r="C18" i="1"/>
  <c r="C11" i="1"/>
  <c r="C13" i="1"/>
  <c r="C10" i="1" s="1"/>
  <c r="D108" i="1" l="1"/>
  <c r="B9" i="4"/>
  <c r="H29" i="2"/>
  <c r="D120" i="1"/>
  <c r="D10" i="4"/>
  <c r="C96" i="4"/>
  <c r="D96" i="4" s="1"/>
  <c r="D97" i="4"/>
  <c r="D58" i="4"/>
  <c r="D98" i="4"/>
  <c r="B23" i="4"/>
  <c r="D24" i="4"/>
  <c r="C11" i="4"/>
  <c r="D11" i="4" s="1"/>
  <c r="D12" i="4"/>
  <c r="C156" i="4"/>
  <c r="D157" i="4"/>
  <c r="C56" i="4"/>
  <c r="D57" i="4"/>
  <c r="B30" i="4"/>
  <c r="D31" i="4"/>
  <c r="G29" i="2"/>
  <c r="B56" i="1"/>
  <c r="B73" i="1"/>
  <c r="B70" i="1" s="1"/>
  <c r="B57" i="1" s="1"/>
  <c r="B107" i="1" s="1"/>
  <c r="B119" i="1" s="1"/>
  <c r="B94" i="1"/>
  <c r="B100" i="1"/>
  <c r="B11" i="1"/>
  <c r="B12" i="1"/>
  <c r="B16" i="1"/>
  <c r="B17" i="1"/>
  <c r="B22" i="1"/>
  <c r="B33" i="1"/>
  <c r="F33" i="1" s="1"/>
  <c r="B38" i="1"/>
  <c r="B42" i="1"/>
  <c r="B93" i="1" l="1"/>
  <c r="B108" i="1" s="1"/>
  <c r="B10" i="1"/>
  <c r="B29" i="4"/>
  <c r="D29" i="4" s="1"/>
  <c r="D30" i="4"/>
  <c r="C155" i="4"/>
  <c r="D156" i="4"/>
  <c r="C55" i="4"/>
  <c r="D56" i="4"/>
  <c r="B22" i="4"/>
  <c r="D22" i="4" s="1"/>
  <c r="D23" i="4"/>
  <c r="B8" i="4"/>
  <c r="B19" i="1"/>
  <c r="B18" i="1" s="1"/>
  <c r="E50" i="1"/>
  <c r="E93" i="1"/>
  <c r="E108" i="1" s="1"/>
  <c r="E120" i="1" s="1"/>
  <c r="E87" i="1"/>
  <c r="E86" i="1" s="1"/>
  <c r="E80" i="1"/>
  <c r="E70" i="1"/>
  <c r="E63" i="1"/>
  <c r="E58" i="1"/>
  <c r="E54" i="1"/>
  <c r="C57" i="1"/>
  <c r="C107" i="1" s="1"/>
  <c r="C109" i="1" s="1"/>
  <c r="F108" i="1" l="1"/>
  <c r="B39" i="1"/>
  <c r="B116" i="1" s="1"/>
  <c r="B115" i="1" s="1"/>
  <c r="C105" i="1"/>
  <c r="C119" i="1"/>
  <c r="C118" i="1" s="1"/>
  <c r="G120" i="1"/>
  <c r="B109" i="1"/>
  <c r="B105" i="1" s="1"/>
  <c r="B120" i="1"/>
  <c r="B118" i="1" s="1"/>
  <c r="D109" i="1"/>
  <c r="D105" i="1" s="1"/>
  <c r="D119" i="1"/>
  <c r="D118" i="1" s="1"/>
  <c r="D55" i="4"/>
  <c r="C84" i="4"/>
  <c r="C154" i="4"/>
  <c r="D155" i="4"/>
  <c r="B7" i="4"/>
  <c r="E49" i="1"/>
  <c r="E57" i="1"/>
  <c r="E40" i="1"/>
  <c r="E117" i="1" s="1"/>
  <c r="F117" i="1" s="1"/>
  <c r="E24" i="1"/>
  <c r="E31" i="1"/>
  <c r="D13" i="1"/>
  <c r="D10" i="1" s="1"/>
  <c r="C37" i="1"/>
  <c r="C39" i="1" s="1"/>
  <c r="E19" i="1"/>
  <c r="F19" i="1" s="1"/>
  <c r="D37" i="1" l="1"/>
  <c r="D39" i="1" s="1"/>
  <c r="B121" i="1"/>
  <c r="B37" i="1"/>
  <c r="F120" i="1"/>
  <c r="C41" i="1"/>
  <c r="C43" i="1" s="1"/>
  <c r="C116" i="1"/>
  <c r="C115" i="1" s="1"/>
  <c r="B41" i="1"/>
  <c r="B43" i="1" s="1"/>
  <c r="D84" i="4"/>
  <c r="C153" i="4"/>
  <c r="D153" i="4" s="1"/>
  <c r="D154" i="4"/>
  <c r="E107" i="1"/>
  <c r="E23" i="1"/>
  <c r="E18" i="1"/>
  <c r="F18" i="1" s="1"/>
  <c r="E30" i="1"/>
  <c r="D41" i="1" l="1"/>
  <c r="D43" i="1" s="1"/>
  <c r="D116" i="1"/>
  <c r="C121" i="1"/>
  <c r="D115" i="1"/>
  <c r="D121" i="1" s="1"/>
  <c r="E109" i="1"/>
  <c r="E105" i="1" s="1"/>
  <c r="E119" i="1"/>
  <c r="C9" i="4"/>
  <c r="C8" i="4" s="1"/>
  <c r="E37" i="1"/>
  <c r="E118" i="1" l="1"/>
  <c r="F119" i="1"/>
  <c r="G119" i="1"/>
  <c r="D9" i="4"/>
  <c r="C7" i="4"/>
  <c r="D7" i="4" s="1"/>
  <c r="D8" i="4"/>
  <c r="E39" i="1"/>
  <c r="G50" i="1"/>
  <c r="G52" i="1"/>
  <c r="G54" i="1"/>
  <c r="G57" i="1"/>
  <c r="G58" i="1"/>
  <c r="G63" i="1"/>
  <c r="G70" i="1"/>
  <c r="G80" i="1"/>
  <c r="G86" i="1"/>
  <c r="G87" i="1"/>
  <c r="G93" i="1"/>
  <c r="G94" i="1"/>
  <c r="G102" i="1"/>
  <c r="G103" i="1"/>
  <c r="G105" i="1"/>
  <c r="G107" i="1"/>
  <c r="G108" i="1"/>
  <c r="G109" i="1"/>
  <c r="G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3" i="1"/>
  <c r="F94" i="1"/>
  <c r="F95" i="1"/>
  <c r="F99" i="1"/>
  <c r="F102" i="1"/>
  <c r="F103" i="1"/>
  <c r="F104" i="1"/>
  <c r="F105" i="1"/>
  <c r="F107" i="1"/>
  <c r="F109" i="1"/>
  <c r="F49" i="1"/>
  <c r="G13" i="1"/>
  <c r="G18" i="1"/>
  <c r="G19" i="1"/>
  <c r="G23" i="1"/>
  <c r="G24" i="1"/>
  <c r="G26" i="1"/>
  <c r="G27" i="1"/>
  <c r="G30" i="1"/>
  <c r="G31" i="1"/>
  <c r="G37" i="1"/>
  <c r="G42" i="1"/>
  <c r="G10" i="1"/>
  <c r="F13" i="1"/>
  <c r="F23" i="1"/>
  <c r="F24" i="1"/>
  <c r="F25" i="1"/>
  <c r="F30" i="1"/>
  <c r="F31" i="1"/>
  <c r="F32" i="1"/>
  <c r="F37" i="1"/>
  <c r="G39" i="1" l="1"/>
  <c r="E116" i="1"/>
  <c r="G118" i="1"/>
  <c r="F118" i="1"/>
  <c r="F39" i="1"/>
  <c r="E41" i="1"/>
  <c r="G116" i="1" l="1"/>
  <c r="F116" i="1"/>
  <c r="E115" i="1"/>
  <c r="G41" i="1"/>
  <c r="F41" i="1"/>
  <c r="E43" i="1"/>
  <c r="F10" i="1"/>
  <c r="E121" i="1" l="1"/>
  <c r="F121" i="1" s="1"/>
  <c r="F115" i="1"/>
  <c r="G115" i="1"/>
  <c r="F43" i="1"/>
  <c r="G43" i="1"/>
  <c r="G121" i="1" l="1"/>
  <c r="G139" i="1" l="1"/>
  <c r="F139" i="1"/>
</calcChain>
</file>

<file path=xl/sharedStrings.xml><?xml version="1.0" encoding="utf-8"?>
<sst xmlns="http://schemas.openxmlformats.org/spreadsheetml/2006/main" count="348" uniqueCount="183">
  <si>
    <t>Oznaka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</si>
  <si>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</si>
  <si>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</si>
  <si>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</si>
  <si>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</si>
  <si>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</si>
  <si>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</si>
  <si>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iz državnog proračuna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</si>
  <si>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</si>
  <si>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</si>
  <si>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</si>
  <si>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</si>
  <si>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6419 Ostali prihodi od financijske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</si>
  <si>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</si>
  <si>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</si>
  <si>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</si>
  <si>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</si>
  <si>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</si>
  <si>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</si>
  <si>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</si>
  <si>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</si>
  <si>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</si>
  <si>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</si>
  <si>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</si>
  <si>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</si>
  <si>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</si>
  <si>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</si>
  <si>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6 Prihodi poslovanja</t>
  </si>
  <si>
    <t>7 Prihodi od prodaje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</si>
  <si>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</si>
  <si>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</si>
  <si>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</si>
  <si>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</si>
  <si>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</si>
  <si>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</si>
  <si>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</si>
  <si>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</si>
  <si>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</si>
  <si>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</si>
  <si>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</si>
  <si>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</si>
  <si>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</si>
  <si>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</si>
  <si>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</si>
  <si>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</si>
  <si>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</si>
  <si>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</si>
  <si>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</si>
  <si>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</si>
  <si>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</si>
  <si>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</si>
  <si>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</si>
  <si>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</si>
  <si>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</si>
  <si>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</si>
  <si>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</si>
  <si>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</si>
  <si>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</si>
  <si>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</si>
  <si>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</si>
  <si>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</si>
  <si>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</si>
  <si>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</si>
  <si>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</si>
  <si>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</si>
  <si>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</si>
  <si>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</si>
  <si>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</si>
  <si>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</si>
  <si>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</si>
  <si>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</si>
  <si>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</si>
  <si>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</si>
  <si>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</si>
  <si>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</si>
  <si>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</si>
  <si>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</si>
  <si>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</si>
  <si>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</si>
  <si>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3 Rashodi poslovanja</t>
  </si>
  <si>
    <t>4 Rashodi za nabavu nefinancijske imovine</t>
  </si>
  <si>
    <t xml:space="preserve"> RAČUN PRIHODA I RASHODA</t>
  </si>
  <si>
    <t xml:space="preserve">Ostvarenje preth. god. </t>
  </si>
  <si>
    <t xml:space="preserve">Izvorni plan </t>
  </si>
  <si>
    <t>Ostvarenje</t>
  </si>
  <si>
    <t>RAČUN PRIHODA I RASHODA</t>
  </si>
  <si>
    <t>UKUPNO PRIHODI I VIŠAK ZA POKRIĆE RASHODA</t>
  </si>
  <si>
    <t>UKUPNO RASHODI I IZDACI</t>
  </si>
  <si>
    <t>Indeks</t>
  </si>
  <si>
    <t xml:space="preserve"> PRIHODI I PRIMICI</t>
  </si>
  <si>
    <t>RASHODI I IZDACI</t>
  </si>
  <si>
    <t>OPĆI DIO</t>
  </si>
  <si>
    <t>PREGLED UKUPNIH PRIHODA I RASHODA PO IZVORIMA FINANCIRANJA</t>
  </si>
  <si>
    <t>OZNAKA IF</t>
  </si>
  <si>
    <t>NAZIV IZVORA FINANCIRANJA</t>
  </si>
  <si>
    <t>PRIHODI</t>
  </si>
  <si>
    <t>RASHODI</t>
  </si>
  <si>
    <t>VIŠAK/MANJAK</t>
  </si>
  <si>
    <t>Vlastiti prihodi</t>
  </si>
  <si>
    <t>Pomoći</t>
  </si>
  <si>
    <t>Prihodi za posebne namjene</t>
  </si>
  <si>
    <t>UKUPNI PRIHODI</t>
  </si>
  <si>
    <t>UKUPNI RASHODI</t>
  </si>
  <si>
    <t xml:space="preserve"> PO EKONOMSKOJ KLASIFIKACIJI</t>
  </si>
  <si>
    <t xml:space="preserve">                                                                                                    </t>
  </si>
  <si>
    <t>6362 Kapitalne pomoći proračunskim korisnicima iz proračuna koji im nije nadležan</t>
  </si>
  <si>
    <t>4226 Sportska i glazbena oprema</t>
  </si>
  <si>
    <t>IZVORNI PLAN 2023. G.</t>
  </si>
  <si>
    <t>TEKUĆI PLAN 2023. G.</t>
  </si>
  <si>
    <t>OSTVARENJA/IZVRŠENJE 2023. G.</t>
  </si>
  <si>
    <t>VIŠAK/MANJAK PRIHODA preneseni (+/-)</t>
  </si>
  <si>
    <t>426 Ulaganje u računalne programe</t>
  </si>
  <si>
    <t>4262 Ulaganje u računalne programe</t>
  </si>
  <si>
    <t>41 Ostala nematerijalna imovina</t>
  </si>
  <si>
    <t>412 Ostala nematerijalna imovina</t>
  </si>
  <si>
    <t>41261 Ostala nematerijalna imovina - projekt</t>
  </si>
  <si>
    <t>Ostvarenje pret.god.</t>
  </si>
  <si>
    <t>INDEKS 4/1</t>
  </si>
  <si>
    <t>INDEKS 4/3</t>
  </si>
  <si>
    <t>Namjenski primici od prod.stanova</t>
  </si>
  <si>
    <t>POSEBNI DIO</t>
  </si>
  <si>
    <t>PO PROGRAMSKOJ, EKONOMSKOJ KLASIFIKACIJI  I IZVORIMA FINANCIRANJA</t>
  </si>
  <si>
    <t>Godišnji plan (1.)</t>
  </si>
  <si>
    <t>Ostvarenje (2.)</t>
  </si>
  <si>
    <t>Ind. (3.) (2./1.)</t>
  </si>
  <si>
    <t>SVEUKUPNO RASHODI I IZDACI</t>
  </si>
  <si>
    <t>8 UPRAVNI ODJEL ZA ŠKOLSTVO</t>
  </si>
  <si>
    <t>8-41 UČENIČKI DOM KARLOVAC</t>
  </si>
  <si>
    <t>123 Zakonski standard javnih ustanova SŠ</t>
  </si>
  <si>
    <t>A100037 Odgojnoobrazovno, administrativno i tehničko osoblje</t>
  </si>
  <si>
    <t>0922 Više srednjoškolsko obrazovanje</t>
  </si>
  <si>
    <t>05 Pomoći</t>
  </si>
  <si>
    <t>A100038 Operativni plan TIO - SŠ</t>
  </si>
  <si>
    <t>A100039 Prehrana i smještaj - učenički domovi</t>
  </si>
  <si>
    <t>125 Program javnih potreba iznad standarda - vlastiti prihodi</t>
  </si>
  <si>
    <t>A100042 Javne potrebe iznad standarda-vlastiti prihodi</t>
  </si>
  <si>
    <t>0960 Dodatne usluge u obrazovanju</t>
  </si>
  <si>
    <t>03 Vlastiti prihodi</t>
  </si>
  <si>
    <t>141 Javne potrebe iznad zakonskog standarda SŠ</t>
  </si>
  <si>
    <t>A100142B Prihodi od nefinancijske imovine i nadoknade štete s osnova osiguranja</t>
  </si>
  <si>
    <t>711 Prihodi od nefinancijske imovine i nadoknade štete s osnova osiguranja</t>
  </si>
  <si>
    <t>A100161A Javne potrebe iznad standarda - OSTALO</t>
  </si>
  <si>
    <t>432 PRIHODI ZA POSEBNE NAMJENE - korisnici</t>
  </si>
  <si>
    <t>3432 Negativne tečajne razlike i razlike zbog primjene valutne klauzule</t>
  </si>
  <si>
    <t>A100162A Prijenos sredstava od nenadležnih proračuna</t>
  </si>
  <si>
    <t>503 POMOĆI IZ NENADLEŽNIH PRORAČUNA - KORISNICI</t>
  </si>
  <si>
    <t>201 MZOS- Plaće SŠ</t>
  </si>
  <si>
    <t>A200201 MZOS- Plaće SŠ</t>
  </si>
  <si>
    <t>512 Pomoći iz državnog proračuna - plaće MZOS</t>
  </si>
  <si>
    <t>IZVRŠENJE 2022. G.</t>
  </si>
  <si>
    <t>4126 Ostala nematerijalna imovina - projekti</t>
  </si>
  <si>
    <t>A100078 Županijske javne potrebe SŠ</t>
  </si>
  <si>
    <t>01 Opći prihodi i primici</t>
  </si>
  <si>
    <t>PRIHODI I PRIMICI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</si>
  <si>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</si>
  <si>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</si>
  <si>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</si>
  <si>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</si>
  <si>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</si>
  <si>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</si>
  <si>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VIŠAK/MANJAK</t>
  </si>
  <si>
    <t>PLAN 2023.</t>
  </si>
  <si>
    <t xml:space="preserve">INDEKS </t>
  </si>
  <si>
    <t>INDEKS</t>
  </si>
  <si>
    <t>A) SAŽETAK RAČUNA PRIHODA I RASHODA</t>
  </si>
  <si>
    <t>B) SAŽETAK RAČUNA FINANCIRANJA</t>
  </si>
  <si>
    <t>IZDACI ZA FINAN. IMOVINU I OTPLATE ZAJMOVA</t>
  </si>
  <si>
    <t>NETO FINANCIRANJE</t>
  </si>
  <si>
    <t>PRIMICI OD FINAN. IMOVINE I ZADUŽIVANJA</t>
  </si>
  <si>
    <t xml:space="preserve">                                                                  GODIŠNJI  IZVJEŠTAJ O IZVRŠENJU FINANCIJSKOG PLANA ZA 2023. G.</t>
  </si>
  <si>
    <t>6614 Prihodi od prodaje proizvoda i roba</t>
  </si>
  <si>
    <t>God. plan/ Rebalans 3</t>
  </si>
  <si>
    <t>III REBALANS 2023.</t>
  </si>
  <si>
    <t>IZVRŠENJE 2022.</t>
  </si>
  <si>
    <t>IZVRŠENJE 2023.</t>
  </si>
  <si>
    <t>GODIŠNJI IZVJEŠTAJ O IZVRŠENJU FINANCIJSKOG PLANA ZA 2023. G.</t>
  </si>
  <si>
    <t>3432 Negativne tečajne razlike</t>
  </si>
  <si>
    <t>3299 Rashodi takmičenja i sekcija</t>
  </si>
  <si>
    <t>4123 Licence</t>
  </si>
  <si>
    <t>DONOS VIŠKA/MANJKA</t>
  </si>
  <si>
    <t>REALIZACIJA VIŠAK/MANJAK</t>
  </si>
  <si>
    <t>PLAN VIŠAK/MANJAK</t>
  </si>
  <si>
    <t>C) PRENESENI VIŠAK ILI PRENESENI MANJAK I VIŠEGODIŠNJI PLAN URAVNOTEŽENJA - IZVRŠENJE 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</si>
</sst>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 applyAlignment="1">
      <alignment horizontal="left" wrapText="1" indent="1"/>
    </xf>
    <xf numFmtId="4" fontId="2" fillId="2" borderId="1" xfId="0" applyNumberFormat="1" applyFont="1" applyFill="1" applyBorder="1" applyAlignment="1">
      <alignment horizontal="right" wrapText="1" indent="1"/>
    </xf>
    <xf numFmtId="4" fontId="2" fillId="2" borderId="1" xfId="0" applyNumberFormat="1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right" wrapText="1" indent="1"/>
    </xf>
    <xf numFmtId="0" fontId="2" fillId="2" borderId="10" xfId="0" applyFont="1" applyFill="1" applyBorder="1" applyAlignment="1">
      <alignment horizontal="left" wrapText="1" indent="1"/>
    </xf>
    <xf numFmtId="4" fontId="4" fillId="2" borderId="3" xfId="0" applyNumberFormat="1" applyFont="1" applyFill="1" applyBorder="1" applyAlignment="1">
      <alignment horizontal="right" wrapText="1" indent="1"/>
    </xf>
    <xf numFmtId="4" fontId="4" fillId="2" borderId="9" xfId="0" applyNumberFormat="1" applyFont="1" applyFill="1" applyBorder="1" applyAlignment="1">
      <alignment horizontal="right" wrapText="1" indent="1"/>
    </xf>
    <xf numFmtId="0" fontId="4" fillId="2" borderId="1" xfId="0" applyFont="1" applyFill="1" applyBorder="1" applyAlignment="1">
      <alignment horizontal="left" wrapText="1" indent="1"/>
    </xf>
    <xf numFmtId="4" fontId="4" fillId="2" borderId="1" xfId="0" applyNumberFormat="1" applyFont="1" applyFill="1" applyBorder="1" applyAlignment="1">
      <alignment horizontal="right" wrapText="1" indent="1"/>
    </xf>
    <xf numFmtId="4" fontId="4" fillId="2" borderId="10" xfId="0" applyNumberFormat="1" applyFont="1" applyFill="1" applyBorder="1" applyAlignment="1">
      <alignment horizontal="right" wrapText="1" inden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wrapText="1" indent="1"/>
    </xf>
    <xf numFmtId="4" fontId="7" fillId="3" borderId="1" xfId="0" applyNumberFormat="1" applyFont="1" applyFill="1" applyBorder="1" applyAlignment="1">
      <alignment horizontal="right" wrapText="1" indent="1"/>
    </xf>
    <xf numFmtId="0" fontId="8" fillId="3" borderId="1" xfId="0" applyFont="1" applyFill="1" applyBorder="1" applyAlignment="1">
      <alignment horizontal="left" wrapText="1" indent="1"/>
    </xf>
    <xf numFmtId="4" fontId="8" fillId="3" borderId="1" xfId="0" applyNumberFormat="1" applyFont="1" applyFill="1" applyBorder="1" applyAlignment="1">
      <alignment horizontal="right" wrapText="1" inden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wrapText="1" indent="1"/>
    </xf>
    <xf numFmtId="4" fontId="3" fillId="0" borderId="1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0" xfId="0" applyNumberFormat="1"/>
    <xf numFmtId="4" fontId="1" fillId="0" borderId="14" xfId="0" applyNumberFormat="1" applyFont="1" applyFill="1" applyBorder="1" applyAlignment="1">
      <alignment horizontal="center" vertical="center" wrapText="1" indent="1"/>
    </xf>
    <xf numFmtId="4" fontId="1" fillId="0" borderId="15" xfId="0" applyNumberFormat="1" applyFont="1" applyFill="1" applyBorder="1" applyAlignment="1">
      <alignment horizontal="center" vertical="center" wrapText="1" indent="1"/>
    </xf>
    <xf numFmtId="4" fontId="4" fillId="2" borderId="1" xfId="0" applyNumberFormat="1" applyFont="1" applyFill="1" applyBorder="1" applyAlignment="1">
      <alignment horizontal="right" vertical="center" wrapText="1" indent="1"/>
    </xf>
    <xf numFmtId="4" fontId="2" fillId="2" borderId="1" xfId="0" applyNumberFormat="1" applyFont="1" applyFill="1" applyBorder="1" applyAlignment="1">
      <alignment horizontal="right" vertical="center" wrapText="1" indent="1"/>
    </xf>
    <xf numFmtId="4" fontId="2" fillId="2" borderId="10" xfId="0" applyNumberFormat="1" applyFont="1" applyFill="1" applyBorder="1" applyAlignment="1">
      <alignment horizontal="right" vertical="center" wrapText="1" inden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wrapText="1" indent="1"/>
    </xf>
    <xf numFmtId="4" fontId="8" fillId="3" borderId="1" xfId="0" applyNumberFormat="1" applyFont="1" applyFill="1" applyBorder="1" applyAlignment="1">
      <alignment horizontal="left" wrapText="1" indent="1"/>
    </xf>
    <xf numFmtId="0" fontId="1" fillId="0" borderId="25" xfId="0" applyFont="1" applyBorder="1" applyAlignment="1">
      <alignment horizontal="center" vertical="center" wrapText="1" indent="1"/>
    </xf>
    <xf numFmtId="0" fontId="1" fillId="0" borderId="26" xfId="0" applyFont="1" applyBorder="1" applyAlignment="1">
      <alignment horizontal="center" vertical="center" wrapText="1" indent="1"/>
    </xf>
    <xf numFmtId="0" fontId="1" fillId="0" borderId="27" xfId="0" applyFont="1" applyBorder="1" applyAlignment="1">
      <alignment horizontal="center" vertical="center" wrapText="1" indent="1"/>
    </xf>
    <xf numFmtId="0" fontId="4" fillId="2" borderId="28" xfId="0" applyFont="1" applyFill="1" applyBorder="1" applyAlignment="1">
      <alignment horizontal="left" wrapText="1" indent="1"/>
    </xf>
    <xf numFmtId="4" fontId="3" fillId="0" borderId="29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left" wrapText="1" indent="1"/>
    </xf>
    <xf numFmtId="4" fontId="3" fillId="0" borderId="31" xfId="0" applyNumberFormat="1" applyFont="1" applyBorder="1" applyAlignment="1">
      <alignment horizontal="center" vertical="center"/>
    </xf>
    <xf numFmtId="0" fontId="2" fillId="2" borderId="30" xfId="0" applyFont="1" applyFill="1" applyBorder="1" applyAlignment="1">
      <alignment horizontal="left" wrapText="1" indent="1"/>
    </xf>
    <xf numFmtId="4" fontId="0" fillId="0" borderId="31" xfId="0" applyNumberFormat="1" applyBorder="1" applyAlignment="1">
      <alignment horizontal="center" vertical="center"/>
    </xf>
    <xf numFmtId="0" fontId="4" fillId="2" borderId="34" xfId="0" applyFont="1" applyFill="1" applyBorder="1" applyAlignment="1">
      <alignment horizontal="left" wrapText="1" indent="1"/>
    </xf>
    <xf numFmtId="0" fontId="4" fillId="2" borderId="35" xfId="0" applyFont="1" applyFill="1" applyBorder="1" applyAlignment="1">
      <alignment horizontal="left" wrapText="1" indent="1"/>
    </xf>
    <xf numFmtId="4" fontId="4" fillId="2" borderId="36" xfId="0" applyNumberFormat="1" applyFont="1" applyFill="1" applyBorder="1" applyAlignment="1">
      <alignment horizontal="right" vertical="center" wrapText="1" indent="1"/>
    </xf>
    <xf numFmtId="4" fontId="4" fillId="2" borderId="37" xfId="0" applyNumberFormat="1" applyFont="1" applyFill="1" applyBorder="1" applyAlignment="1">
      <alignment horizontal="right" vertical="center" wrapText="1" indent="1"/>
    </xf>
    <xf numFmtId="4" fontId="4" fillId="2" borderId="38" xfId="0" applyNumberFormat="1" applyFont="1" applyFill="1" applyBorder="1" applyAlignment="1">
      <alignment horizontal="right" vertical="center" wrapText="1" indent="1"/>
    </xf>
    <xf numFmtId="4" fontId="3" fillId="0" borderId="39" xfId="0" applyNumberFormat="1" applyFont="1" applyBorder="1" applyAlignment="1">
      <alignment horizontal="center" vertical="center"/>
    </xf>
    <xf numFmtId="4" fontId="3" fillId="0" borderId="40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right" vertical="center" wrapText="1" indent="1"/>
    </xf>
    <xf numFmtId="0" fontId="2" fillId="2" borderId="32" xfId="0" applyFont="1" applyFill="1" applyBorder="1" applyAlignment="1">
      <alignment horizontal="left" wrapText="1" indent="1"/>
    </xf>
    <xf numFmtId="0" fontId="2" fillId="2" borderId="19" xfId="0" applyFont="1" applyFill="1" applyBorder="1" applyAlignment="1">
      <alignment horizontal="left" wrapText="1" indent="1"/>
    </xf>
    <xf numFmtId="4" fontId="2" fillId="2" borderId="21" xfId="0" applyNumberFormat="1" applyFont="1" applyFill="1" applyBorder="1" applyAlignment="1">
      <alignment horizontal="right" wrapText="1" indent="1"/>
    </xf>
    <xf numFmtId="0" fontId="2" fillId="2" borderId="34" xfId="0" applyFont="1" applyFill="1" applyBorder="1" applyAlignment="1">
      <alignment horizontal="left" wrapText="1" indent="1"/>
    </xf>
    <xf numFmtId="0" fontId="2" fillId="2" borderId="23" xfId="0" applyFont="1" applyFill="1" applyBorder="1" applyAlignment="1">
      <alignment horizontal="left" wrapText="1" indent="1"/>
    </xf>
    <xf numFmtId="4" fontId="2" fillId="2" borderId="24" xfId="0" applyNumberFormat="1" applyFont="1" applyFill="1" applyBorder="1" applyAlignment="1">
      <alignment horizontal="right" wrapText="1" inden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 indent="1"/>
    </xf>
    <xf numFmtId="0" fontId="4" fillId="2" borderId="41" xfId="0" applyFont="1" applyFill="1" applyBorder="1" applyAlignment="1">
      <alignment horizontal="left" wrapText="1" indent="1"/>
    </xf>
    <xf numFmtId="4" fontId="4" fillId="2" borderId="42" xfId="0" applyNumberFormat="1" applyFont="1" applyFill="1" applyBorder="1" applyAlignment="1">
      <alignment horizontal="right" vertical="center" wrapText="1" indent="1"/>
    </xf>
    <xf numFmtId="4" fontId="4" fillId="2" borderId="42" xfId="0" applyNumberFormat="1" applyFont="1" applyFill="1" applyBorder="1" applyAlignment="1">
      <alignment horizontal="right" wrapText="1" indent="1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18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 indent="1"/>
    </xf>
    <xf numFmtId="0" fontId="1" fillId="0" borderId="1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indent="1"/>
    </xf>
    <xf numFmtId="0" fontId="1" fillId="0" borderId="45" xfId="0" applyFont="1" applyFill="1" applyBorder="1" applyAlignment="1">
      <alignment horizontal="center" vertical="center" wrapText="1" indent="1"/>
    </xf>
    <xf numFmtId="0" fontId="9" fillId="0" borderId="12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left" wrapText="1" inden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left" wrapText="1" indent="1"/>
    </xf>
    <xf numFmtId="4" fontId="2" fillId="4" borderId="7" xfId="0" applyNumberFormat="1" applyFont="1" applyFill="1" applyBorder="1" applyAlignment="1">
      <alignment horizontal="right" vertical="center" wrapText="1" indent="1"/>
    </xf>
    <xf numFmtId="4" fontId="2" fillId="4" borderId="1" xfId="0" applyNumberFormat="1" applyFont="1" applyFill="1" applyBorder="1" applyAlignment="1">
      <alignment horizontal="right" wrapText="1" indent="1"/>
    </xf>
    <xf numFmtId="4" fontId="5" fillId="4" borderId="10" xfId="0" applyNumberFormat="1" applyFont="1" applyFill="1" applyBorder="1" applyAlignment="1">
      <alignment horizontal="right" wrapText="1" indent="1"/>
    </xf>
    <xf numFmtId="4" fontId="5" fillId="4" borderId="7" xfId="0" applyNumberFormat="1" applyFont="1" applyFill="1" applyBorder="1" applyAlignment="1">
      <alignment horizontal="right" wrapText="1" indent="1"/>
    </xf>
    <xf numFmtId="0" fontId="10" fillId="0" borderId="7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left" wrapText="1" indent="1"/>
    </xf>
    <xf numFmtId="4" fontId="4" fillId="4" borderId="7" xfId="0" applyNumberFormat="1" applyFont="1" applyFill="1" applyBorder="1" applyAlignment="1">
      <alignment horizontal="right" vertical="center" wrapText="1" indent="1"/>
    </xf>
    <xf numFmtId="0" fontId="9" fillId="0" borderId="22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left" wrapText="1" indent="1"/>
    </xf>
    <xf numFmtId="4" fontId="2" fillId="4" borderId="19" xfId="0" applyNumberFormat="1" applyFont="1" applyFill="1" applyBorder="1" applyAlignment="1">
      <alignment horizontal="right" wrapText="1" indent="1"/>
    </xf>
    <xf numFmtId="0" fontId="9" fillId="0" borderId="7" xfId="0" applyFont="1" applyFill="1" applyBorder="1"/>
    <xf numFmtId="0" fontId="4" fillId="4" borderId="7" xfId="0" applyFont="1" applyFill="1" applyBorder="1" applyAlignment="1">
      <alignment horizontal="left" wrapText="1" indent="1"/>
    </xf>
    <xf numFmtId="4" fontId="6" fillId="4" borderId="10" xfId="0" applyNumberFormat="1" applyFont="1" applyFill="1" applyBorder="1" applyAlignment="1">
      <alignment horizontal="right" wrapText="1" indent="1"/>
    </xf>
    <xf numFmtId="4" fontId="6" fillId="4" borderId="7" xfId="0" applyNumberFormat="1" applyFont="1" applyFill="1" applyBorder="1" applyAlignment="1">
      <alignment horizontal="right" wrapText="1" indent="1"/>
    </xf>
    <xf numFmtId="0" fontId="3" fillId="0" borderId="49" xfId="0" applyFont="1" applyBorder="1" applyAlignment="1">
      <alignment horizontal="center"/>
    </xf>
    <xf numFmtId="0" fontId="11" fillId="3" borderId="17" xfId="0" applyFont="1" applyFill="1" applyBorder="1" applyAlignment="1">
      <alignment horizontal="center" vertical="center" wrapText="1" indent="1"/>
    </xf>
    <xf numFmtId="4" fontId="11" fillId="3" borderId="17" xfId="0" applyNumberFormat="1" applyFont="1" applyFill="1" applyBorder="1" applyAlignment="1">
      <alignment horizontal="center" vertical="center" wrapText="1" indent="1"/>
    </xf>
    <xf numFmtId="4" fontId="7" fillId="3" borderId="1" xfId="0" applyNumberFormat="1" applyFont="1" applyFill="1" applyBorder="1" applyAlignment="1">
      <alignment horizontal="right" vertical="center" wrapText="1" indent="1"/>
    </xf>
    <xf numFmtId="4" fontId="8" fillId="3" borderId="1" xfId="0" applyNumberFormat="1" applyFont="1" applyFill="1" applyBorder="1" applyAlignment="1">
      <alignment horizontal="right" vertical="center" wrapText="1" indent="1"/>
    </xf>
    <xf numFmtId="4" fontId="2" fillId="2" borderId="3" xfId="0" applyNumberFormat="1" applyFont="1" applyFill="1" applyBorder="1" applyAlignment="1">
      <alignment horizontal="right" vertical="center" wrapText="1" indent="1"/>
    </xf>
    <xf numFmtId="4" fontId="4" fillId="2" borderId="4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10" xfId="0" applyNumberFormat="1" applyFont="1" applyFill="1" applyBorder="1" applyAlignment="1">
      <alignment horizontal="right" vertical="center" wrapText="1" indent="1"/>
    </xf>
    <xf numFmtId="0" fontId="0" fillId="0" borderId="0" xfId="0" applyAlignment="1"/>
    <xf numFmtId="0" fontId="0" fillId="0" borderId="7" xfId="0" applyBorder="1"/>
    <xf numFmtId="4" fontId="0" fillId="0" borderId="7" xfId="0" applyNumberForma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4" fontId="0" fillId="0" borderId="7" xfId="0" applyNumberFormat="1" applyBorder="1" applyAlignment="1">
      <alignment horizontal="righ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31" xfId="0" applyNumberFormat="1" applyFont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right" vertical="center" wrapText="1" indent="1"/>
    </xf>
    <xf numFmtId="4" fontId="0" fillId="0" borderId="22" xfId="0" applyNumberFormat="1" applyFont="1" applyBorder="1" applyAlignment="1">
      <alignment horizontal="center" vertical="center"/>
    </xf>
    <xf numFmtId="4" fontId="0" fillId="0" borderId="33" xfId="0" applyNumberFormat="1" applyFont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right" vertical="center" wrapText="1" indent="1"/>
    </xf>
    <xf numFmtId="4" fontId="2" fillId="2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wrapText="1" indent="1"/>
    </xf>
    <xf numFmtId="0" fontId="2" fillId="2" borderId="50" xfId="0" applyFont="1" applyFill="1" applyBorder="1" applyAlignment="1">
      <alignment horizontal="left" wrapText="1" indent="1"/>
    </xf>
    <xf numFmtId="4" fontId="4" fillId="2" borderId="51" xfId="0" applyNumberFormat="1" applyFont="1" applyFill="1" applyBorder="1" applyAlignment="1">
      <alignment horizontal="right" vertical="center" wrapText="1" indent="1"/>
    </xf>
    <xf numFmtId="4" fontId="2" fillId="2" borderId="52" xfId="0" applyNumberFormat="1" applyFont="1" applyFill="1" applyBorder="1" applyAlignment="1">
      <alignment horizontal="right" vertical="center" wrapText="1" indent="1"/>
    </xf>
    <xf numFmtId="4" fontId="2" fillId="2" borderId="52" xfId="0" applyNumberFormat="1" applyFont="1" applyFill="1" applyBorder="1" applyAlignment="1">
      <alignment horizontal="right" vertical="center" wrapText="1"/>
    </xf>
    <xf numFmtId="4" fontId="2" fillId="2" borderId="53" xfId="0" applyNumberFormat="1" applyFont="1" applyFill="1" applyBorder="1" applyAlignment="1">
      <alignment horizontal="right" vertical="center" wrapText="1" indent="1"/>
    </xf>
    <xf numFmtId="4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Prilagođen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9"/>
  <sheetViews>
    <sheetView tabSelected="1" topLeftCell="A104" workbookViewId="0">
      <selection activeCell="I141" sqref="I141"/>
    </sheetView>
  </sheetViews>
  <sheetFormatPr defaultRowHeight="15" x14ac:dyDescent="0.25"/>
  <cols>
    <col min="1" max="1" width="44" customWidth="1"/>
    <col min="2" max="2" width="30" customWidth="1"/>
    <col min="3" max="3" width="28.85546875" customWidth="1"/>
    <col min="4" max="5" width="27.85546875" customWidth="1"/>
    <col min="6" max="6" width="16.28515625" customWidth="1"/>
    <col min="7" max="7" width="14.42578125" customWidth="1"/>
  </cols>
  <sheetData>
    <row r="2" spans="1:7" x14ac:dyDescent="0.25">
      <c r="B2" s="21"/>
      <c r="C2" s="131" t="s">
        <v>91</v>
      </c>
      <c r="D2" s="131"/>
    </row>
    <row r="3" spans="1:7" x14ac:dyDescent="0.25">
      <c r="B3" s="20" t="s">
        <v>169</v>
      </c>
      <c r="C3" s="20"/>
      <c r="D3" s="20"/>
    </row>
    <row r="4" spans="1:7" x14ac:dyDescent="0.25">
      <c r="B4" s="15" t="s">
        <v>104</v>
      </c>
      <c r="C4" s="131" t="s">
        <v>103</v>
      </c>
      <c r="D4" s="131"/>
    </row>
    <row r="6" spans="1:7" x14ac:dyDescent="0.25">
      <c r="C6" s="131" t="s">
        <v>153</v>
      </c>
      <c r="D6" s="131"/>
    </row>
    <row r="7" spans="1:7" ht="15.75" thickBot="1" x14ac:dyDescent="0.3"/>
    <row r="8" spans="1:7" ht="15.75" thickBot="1" x14ac:dyDescent="0.3">
      <c r="A8" s="22" t="s">
        <v>0</v>
      </c>
      <c r="B8" s="22" t="s">
        <v>82</v>
      </c>
      <c r="C8" s="22" t="s">
        <v>83</v>
      </c>
      <c r="D8" s="22" t="s">
        <v>171</v>
      </c>
      <c r="E8" s="22" t="s">
        <v>84</v>
      </c>
      <c r="F8" s="64" t="s">
        <v>88</v>
      </c>
      <c r="G8" s="64" t="s">
        <v>88</v>
      </c>
    </row>
    <row r="9" spans="1:7" ht="15.75" thickBot="1" x14ac:dyDescent="0.3">
      <c r="A9" s="63" t="s">
        <v>81</v>
      </c>
      <c r="B9" s="63">
        <v>1</v>
      </c>
      <c r="C9" s="63">
        <v>2</v>
      </c>
      <c r="D9" s="63">
        <v>3</v>
      </c>
      <c r="E9" s="63">
        <v>4</v>
      </c>
      <c r="F9" s="63">
        <v>5</v>
      </c>
      <c r="G9" s="63">
        <v>6</v>
      </c>
    </row>
    <row r="10" spans="1:7" ht="26.25" x14ac:dyDescent="0.25">
      <c r="A10" s="43" t="s">
        <v>1</v>
      </c>
      <c r="B10" s="34">
        <f>SUM(B11+B13+B16)</f>
        <v>416966.47</v>
      </c>
      <c r="C10" s="9">
        <f>SUM(C11+C13)</f>
        <v>491074</v>
      </c>
      <c r="D10" s="9">
        <f t="shared" ref="D10:E10" si="0">SUM(D11+D13)</f>
        <v>527800</v>
      </c>
      <c r="E10" s="9">
        <f t="shared" si="0"/>
        <v>467144.22</v>
      </c>
      <c r="F10" s="23">
        <f>SUM(E10/B10*100)</f>
        <v>112.03400119918516</v>
      </c>
      <c r="G10" s="44">
        <f>SUM(E10/D10*100)</f>
        <v>88.507809776430463</v>
      </c>
    </row>
    <row r="11" spans="1:7" x14ac:dyDescent="0.25">
      <c r="A11" s="45" t="s">
        <v>2</v>
      </c>
      <c r="B11" s="34">
        <f t="shared" ref="B11:B42" si="1">SUM(E11/7.5345)</f>
        <v>0</v>
      </c>
      <c r="C11" s="29">
        <f>SUM(C12)</f>
        <v>0</v>
      </c>
      <c r="D11" s="12">
        <v>0</v>
      </c>
      <c r="E11" s="13">
        <v>0</v>
      </c>
      <c r="F11" s="24">
        <v>0</v>
      </c>
      <c r="G11" s="46">
        <v>0</v>
      </c>
    </row>
    <row r="12" spans="1:7" ht="26.25" x14ac:dyDescent="0.25">
      <c r="A12" s="47" t="s">
        <v>3</v>
      </c>
      <c r="B12" s="34">
        <f t="shared" si="1"/>
        <v>0</v>
      </c>
      <c r="C12" s="30">
        <v>0</v>
      </c>
      <c r="D12" s="1"/>
      <c r="E12" s="7">
        <v>0</v>
      </c>
      <c r="F12" s="25">
        <v>0</v>
      </c>
      <c r="G12" s="48">
        <v>0</v>
      </c>
    </row>
    <row r="13" spans="1:7" ht="26.25" x14ac:dyDescent="0.25">
      <c r="A13" s="45" t="s">
        <v>4</v>
      </c>
      <c r="B13" s="34">
        <f>SUM(B14+B15)</f>
        <v>416966.47</v>
      </c>
      <c r="C13" s="12">
        <f>SUM(C14+C15)</f>
        <v>491074</v>
      </c>
      <c r="D13" s="12">
        <f>SUM(D14+D15)</f>
        <v>527800</v>
      </c>
      <c r="E13" s="12">
        <f>SUM(E14+E15)</f>
        <v>467144.22</v>
      </c>
      <c r="F13" s="24">
        <f t="shared" ref="F13:F43" si="2">SUM(E13/B13*100)</f>
        <v>112.03400119918516</v>
      </c>
      <c r="G13" s="46">
        <f t="shared" ref="G13:G43" si="3">SUM(E13/D13*100)</f>
        <v>88.507809776430463</v>
      </c>
    </row>
    <row r="14" spans="1:7" ht="26.25" x14ac:dyDescent="0.25">
      <c r="A14" s="47" t="s">
        <v>5</v>
      </c>
      <c r="B14" s="107">
        <v>410527.74</v>
      </c>
      <c r="C14" s="30">
        <v>491074</v>
      </c>
      <c r="D14" s="30">
        <v>527800</v>
      </c>
      <c r="E14" s="7">
        <v>467144.22</v>
      </c>
      <c r="F14" s="25">
        <f>SUM(E14/B14*100)</f>
        <v>113.79114600148579</v>
      </c>
      <c r="G14" s="46">
        <f t="shared" si="3"/>
        <v>88.507809776430463</v>
      </c>
    </row>
    <row r="15" spans="1:7" ht="26.25" x14ac:dyDescent="0.25">
      <c r="A15" s="47" t="s">
        <v>105</v>
      </c>
      <c r="B15" s="107">
        <v>6438.73</v>
      </c>
      <c r="C15" s="30"/>
      <c r="D15" s="30">
        <v>0</v>
      </c>
      <c r="E15" s="7">
        <v>0</v>
      </c>
      <c r="F15" s="117">
        <f t="shared" ref="F15:F20" si="4">SUM(E15/B15*100)</f>
        <v>0</v>
      </c>
      <c r="G15" s="118">
        <v>0</v>
      </c>
    </row>
    <row r="16" spans="1:7" ht="26.25" x14ac:dyDescent="0.25">
      <c r="A16" s="45" t="s">
        <v>6</v>
      </c>
      <c r="B16" s="34">
        <f t="shared" si="1"/>
        <v>0</v>
      </c>
      <c r="C16" s="29"/>
      <c r="D16" s="29">
        <v>0</v>
      </c>
      <c r="E16" s="13">
        <v>0</v>
      </c>
      <c r="F16" s="25">
        <v>0</v>
      </c>
      <c r="G16" s="46">
        <v>0</v>
      </c>
    </row>
    <row r="17" spans="1:7" ht="26.25" x14ac:dyDescent="0.25">
      <c r="A17" s="47" t="s">
        <v>7</v>
      </c>
      <c r="B17" s="34">
        <f t="shared" si="1"/>
        <v>0</v>
      </c>
      <c r="C17" s="30"/>
      <c r="D17" s="30"/>
      <c r="E17" s="7">
        <v>0</v>
      </c>
      <c r="F17" s="25">
        <v>0</v>
      </c>
      <c r="G17" s="48">
        <v>0</v>
      </c>
    </row>
    <row r="18" spans="1:7" x14ac:dyDescent="0.25">
      <c r="A18" s="45" t="s">
        <v>8</v>
      </c>
      <c r="B18" s="34">
        <f>SUM(B19)</f>
        <v>1.6</v>
      </c>
      <c r="C18" s="12">
        <f>SUM(C19)</f>
        <v>2</v>
      </c>
      <c r="D18" s="12">
        <f t="shared" ref="D18:E18" si="5">SUM(D19)</f>
        <v>146.78</v>
      </c>
      <c r="E18" s="12">
        <f t="shared" si="5"/>
        <v>119.25999999999999</v>
      </c>
      <c r="F18" s="25">
        <f t="shared" si="4"/>
        <v>7453.7499999999991</v>
      </c>
      <c r="G18" s="46">
        <f t="shared" si="3"/>
        <v>81.250851614661386</v>
      </c>
    </row>
    <row r="19" spans="1:7" x14ac:dyDescent="0.25">
      <c r="A19" s="45" t="s">
        <v>9</v>
      </c>
      <c r="B19" s="34">
        <f>SUM(B20+B21+B22)</f>
        <v>1.6</v>
      </c>
      <c r="C19" s="12">
        <v>2</v>
      </c>
      <c r="D19" s="12">
        <v>146.78</v>
      </c>
      <c r="E19" s="13">
        <f>SUM(E20+E21+E22)</f>
        <v>119.25999999999999</v>
      </c>
      <c r="F19" s="25">
        <f t="shared" si="4"/>
        <v>7453.7499999999991</v>
      </c>
      <c r="G19" s="46">
        <f t="shared" si="3"/>
        <v>81.250851614661386</v>
      </c>
    </row>
    <row r="20" spans="1:7" ht="26.25" x14ac:dyDescent="0.25">
      <c r="A20" s="47" t="s">
        <v>10</v>
      </c>
      <c r="B20" s="107">
        <v>1.6</v>
      </c>
      <c r="C20" s="3"/>
      <c r="D20" s="123">
        <v>0</v>
      </c>
      <c r="E20" s="7">
        <v>52.48</v>
      </c>
      <c r="F20" s="117">
        <f t="shared" si="4"/>
        <v>3279.9999999999995</v>
      </c>
      <c r="G20" s="118">
        <v>0</v>
      </c>
    </row>
    <row r="21" spans="1:7" x14ac:dyDescent="0.25">
      <c r="A21" s="47" t="s">
        <v>11</v>
      </c>
      <c r="B21" s="34">
        <v>0</v>
      </c>
      <c r="C21" s="3"/>
      <c r="D21" s="123"/>
      <c r="E21" s="7">
        <v>66.78</v>
      </c>
      <c r="F21" s="25">
        <v>0</v>
      </c>
      <c r="G21" s="48">
        <v>0</v>
      </c>
    </row>
    <row r="22" spans="1:7" x14ac:dyDescent="0.25">
      <c r="A22" s="47" t="s">
        <v>12</v>
      </c>
      <c r="B22" s="34">
        <f t="shared" si="1"/>
        <v>0</v>
      </c>
      <c r="C22" s="1"/>
      <c r="D22" s="123"/>
      <c r="E22" s="31">
        <v>0</v>
      </c>
      <c r="F22" s="25">
        <v>0</v>
      </c>
      <c r="G22" s="48">
        <v>0</v>
      </c>
    </row>
    <row r="23" spans="1:7" ht="39" x14ac:dyDescent="0.25">
      <c r="A23" s="45" t="s">
        <v>13</v>
      </c>
      <c r="B23" s="34">
        <f>SUM(B24)</f>
        <v>122771.78</v>
      </c>
      <c r="C23" s="12">
        <f>SUM(C24)</f>
        <v>136800</v>
      </c>
      <c r="D23" s="12">
        <f t="shared" ref="D23:E23" si="6">SUM(D24)</f>
        <v>127102.39999999999</v>
      </c>
      <c r="E23" s="12">
        <f t="shared" si="6"/>
        <v>125350.14</v>
      </c>
      <c r="F23" s="24">
        <f t="shared" si="2"/>
        <v>102.10012431195507</v>
      </c>
      <c r="G23" s="46">
        <f t="shared" si="3"/>
        <v>98.621379297322477</v>
      </c>
    </row>
    <row r="24" spans="1:7" x14ac:dyDescent="0.25">
      <c r="A24" s="45" t="s">
        <v>14</v>
      </c>
      <c r="B24" s="34">
        <f>SUM(B25)</f>
        <v>122771.78</v>
      </c>
      <c r="C24" s="12">
        <v>136800</v>
      </c>
      <c r="D24" s="12">
        <v>127102.39999999999</v>
      </c>
      <c r="E24" s="13">
        <f>SUM(E25)</f>
        <v>125350.14</v>
      </c>
      <c r="F24" s="24">
        <f t="shared" si="2"/>
        <v>102.10012431195507</v>
      </c>
      <c r="G24" s="46">
        <f t="shared" si="3"/>
        <v>98.621379297322477</v>
      </c>
    </row>
    <row r="25" spans="1:7" x14ac:dyDescent="0.25">
      <c r="A25" s="47" t="s">
        <v>15</v>
      </c>
      <c r="B25" s="107">
        <v>122771.78</v>
      </c>
      <c r="C25" s="1"/>
      <c r="D25" s="1"/>
      <c r="E25" s="7">
        <v>125350.14</v>
      </c>
      <c r="F25" s="117">
        <f t="shared" si="2"/>
        <v>102.10012431195507</v>
      </c>
      <c r="G25" s="118">
        <v>0</v>
      </c>
    </row>
    <row r="26" spans="1:7" ht="39" x14ac:dyDescent="0.25">
      <c r="A26" s="45" t="s">
        <v>16</v>
      </c>
      <c r="B26" s="34">
        <f>SUM(B27)</f>
        <v>19064.03</v>
      </c>
      <c r="C26" s="12">
        <f>SUM(C27)</f>
        <v>18714</v>
      </c>
      <c r="D26" s="12">
        <f t="shared" ref="D26:E26" si="7">SUM(D27)</f>
        <v>15000</v>
      </c>
      <c r="E26" s="12">
        <f t="shared" si="7"/>
        <v>13494.15</v>
      </c>
      <c r="F26" s="117">
        <f t="shared" si="2"/>
        <v>70.783302376255179</v>
      </c>
      <c r="G26" s="46">
        <f t="shared" si="3"/>
        <v>89.960999999999999</v>
      </c>
    </row>
    <row r="27" spans="1:7" ht="26.25" x14ac:dyDescent="0.25">
      <c r="A27" s="45" t="s">
        <v>17</v>
      </c>
      <c r="B27" s="34">
        <f>SUM(B29+B28)</f>
        <v>19064.03</v>
      </c>
      <c r="C27" s="12">
        <v>18714</v>
      </c>
      <c r="D27" s="12">
        <v>15000</v>
      </c>
      <c r="E27" s="13">
        <f>SUM(E29)</f>
        <v>13494.15</v>
      </c>
      <c r="F27" s="117">
        <f t="shared" si="2"/>
        <v>70.783302376255179</v>
      </c>
      <c r="G27" s="46">
        <f t="shared" si="3"/>
        <v>89.960999999999999</v>
      </c>
    </row>
    <row r="28" spans="1:7" x14ac:dyDescent="0.25">
      <c r="A28" s="47" t="s">
        <v>170</v>
      </c>
      <c r="B28" s="107">
        <v>210.76</v>
      </c>
      <c r="C28" s="2"/>
      <c r="D28" s="2"/>
      <c r="E28" s="7"/>
      <c r="F28" s="117">
        <f t="shared" si="2"/>
        <v>0</v>
      </c>
      <c r="G28" s="46">
        <v>0</v>
      </c>
    </row>
    <row r="29" spans="1:7" x14ac:dyDescent="0.25">
      <c r="A29" s="47" t="s">
        <v>18</v>
      </c>
      <c r="B29" s="107">
        <v>18853.27</v>
      </c>
      <c r="C29" s="1"/>
      <c r="D29" s="1"/>
      <c r="E29" s="7">
        <v>13494.15</v>
      </c>
      <c r="F29" s="117">
        <f t="shared" si="2"/>
        <v>71.574586265406467</v>
      </c>
      <c r="G29" s="46">
        <v>0</v>
      </c>
    </row>
    <row r="30" spans="1:7" ht="26.25" x14ac:dyDescent="0.25">
      <c r="A30" s="45" t="s">
        <v>19</v>
      </c>
      <c r="B30" s="34">
        <f>SUM(B31)</f>
        <v>150187.09</v>
      </c>
      <c r="C30" s="12">
        <f>SUM(C31)</f>
        <v>167800</v>
      </c>
      <c r="D30" s="12">
        <f t="shared" ref="D30:E30" si="8">SUM(D31)</f>
        <v>161287.20000000001</v>
      </c>
      <c r="E30" s="12">
        <f t="shared" si="8"/>
        <v>161287.20000000001</v>
      </c>
      <c r="F30" s="24">
        <f t="shared" si="2"/>
        <v>107.39085496629572</v>
      </c>
      <c r="G30" s="46">
        <f t="shared" si="3"/>
        <v>100</v>
      </c>
    </row>
    <row r="31" spans="1:7" ht="39" x14ac:dyDescent="0.25">
      <c r="A31" s="45" t="s">
        <v>20</v>
      </c>
      <c r="B31" s="34">
        <f>SUM(B32)</f>
        <v>150187.09</v>
      </c>
      <c r="C31" s="12">
        <v>167800</v>
      </c>
      <c r="D31" s="12">
        <f>SUM(D32+D33)</f>
        <v>161287.20000000001</v>
      </c>
      <c r="E31" s="13">
        <f>SUM(E32+E33)</f>
        <v>161287.20000000001</v>
      </c>
      <c r="F31" s="24">
        <f t="shared" si="2"/>
        <v>107.39085496629572</v>
      </c>
      <c r="G31" s="46">
        <f t="shared" si="3"/>
        <v>100</v>
      </c>
    </row>
    <row r="32" spans="1:7" ht="26.25" x14ac:dyDescent="0.25">
      <c r="A32" s="47" t="s">
        <v>21</v>
      </c>
      <c r="B32" s="107">
        <v>150187.09</v>
      </c>
      <c r="C32" s="30"/>
      <c r="D32" s="123">
        <v>161037.20000000001</v>
      </c>
      <c r="E32" s="7">
        <v>161037.20000000001</v>
      </c>
      <c r="F32" s="117">
        <f t="shared" si="2"/>
        <v>107.22439591845078</v>
      </c>
      <c r="G32" s="46">
        <f t="shared" si="3"/>
        <v>100</v>
      </c>
    </row>
    <row r="33" spans="1:7" ht="39" x14ac:dyDescent="0.25">
      <c r="A33" s="125" t="s">
        <v>22</v>
      </c>
      <c r="B33" s="126">
        <f t="shared" si="1"/>
        <v>33.180702103656515</v>
      </c>
      <c r="C33" s="127"/>
      <c r="D33" s="128">
        <v>250</v>
      </c>
      <c r="E33" s="129">
        <v>250</v>
      </c>
      <c r="F33" s="117">
        <f t="shared" si="2"/>
        <v>753.44999999999993</v>
      </c>
      <c r="G33" s="46">
        <f t="shared" si="3"/>
        <v>100</v>
      </c>
    </row>
    <row r="34" spans="1:7" ht="26.25" x14ac:dyDescent="0.25">
      <c r="A34" s="65" t="s">
        <v>23</v>
      </c>
      <c r="B34" s="66">
        <f>SUM(B35)</f>
        <v>92.74</v>
      </c>
      <c r="C34" s="67">
        <f>SUM(C35)</f>
        <v>0</v>
      </c>
      <c r="D34" s="67"/>
      <c r="E34" s="108">
        <v>0</v>
      </c>
      <c r="F34" s="24">
        <v>0</v>
      </c>
      <c r="G34" s="24">
        <v>0</v>
      </c>
    </row>
    <row r="35" spans="1:7" ht="26.25" x14ac:dyDescent="0.25">
      <c r="A35" s="49" t="s">
        <v>24</v>
      </c>
      <c r="B35" s="37">
        <f>SUM(B36)</f>
        <v>92.74</v>
      </c>
      <c r="C35" s="38">
        <v>0</v>
      </c>
      <c r="D35" s="38"/>
      <c r="E35" s="109">
        <v>0</v>
      </c>
      <c r="F35" s="24">
        <v>0</v>
      </c>
      <c r="G35" s="46">
        <v>0</v>
      </c>
    </row>
    <row r="36" spans="1:7" x14ac:dyDescent="0.25">
      <c r="A36" s="47" t="s">
        <v>25</v>
      </c>
      <c r="B36" s="107">
        <v>92.74</v>
      </c>
      <c r="C36" s="1"/>
      <c r="D36" s="1"/>
      <c r="E36" s="31">
        <v>0</v>
      </c>
      <c r="F36" s="117">
        <v>0</v>
      </c>
      <c r="G36" s="118">
        <v>0</v>
      </c>
    </row>
    <row r="37" spans="1:7" x14ac:dyDescent="0.25">
      <c r="A37" s="45" t="s">
        <v>26</v>
      </c>
      <c r="B37" s="34">
        <f>SUM(B39+B40)</f>
        <v>709083.71</v>
      </c>
      <c r="C37" s="12">
        <f>SUM(C10+C18+C23++C26+C30)</f>
        <v>814390</v>
      </c>
      <c r="D37" s="12">
        <f>SUM(D10+D23+D26+D30+D18)</f>
        <v>831336.38000000012</v>
      </c>
      <c r="E37" s="13">
        <f>SUM(E10+E18+E23+E26+E30)</f>
        <v>767394.97</v>
      </c>
      <c r="F37" s="24">
        <f t="shared" si="2"/>
        <v>108.22346630978168</v>
      </c>
      <c r="G37" s="46">
        <f t="shared" si="3"/>
        <v>92.308599558700877</v>
      </c>
    </row>
    <row r="38" spans="1:7" x14ac:dyDescent="0.25">
      <c r="A38" s="47" t="s">
        <v>81</v>
      </c>
      <c r="B38" s="34">
        <f t="shared" si="1"/>
        <v>0</v>
      </c>
      <c r="C38" s="1"/>
      <c r="D38" s="1"/>
      <c r="E38" s="8"/>
      <c r="F38" s="25">
        <v>0</v>
      </c>
      <c r="G38" s="48">
        <v>0</v>
      </c>
    </row>
    <row r="39" spans="1:7" x14ac:dyDescent="0.25">
      <c r="A39" s="47" t="s">
        <v>27</v>
      </c>
      <c r="B39" s="34">
        <f>SUM(B10+B18+B23+B26+B30)</f>
        <v>708990.97</v>
      </c>
      <c r="C39" s="2">
        <f>SUM(C37)</f>
        <v>814390</v>
      </c>
      <c r="D39" s="2">
        <f>SUM(D37)</f>
        <v>831336.38000000012</v>
      </c>
      <c r="E39" s="7">
        <f>SUM(E37)</f>
        <v>767394.97</v>
      </c>
      <c r="F39" s="25">
        <f t="shared" si="2"/>
        <v>108.23762254687108</v>
      </c>
      <c r="G39" s="48">
        <f t="shared" si="3"/>
        <v>92.308599558700877</v>
      </c>
    </row>
    <row r="40" spans="1:7" x14ac:dyDescent="0.25">
      <c r="A40" s="47" t="s">
        <v>28</v>
      </c>
      <c r="B40" s="34">
        <f>SUM(B34)</f>
        <v>92.74</v>
      </c>
      <c r="C40" s="2"/>
      <c r="D40" s="2"/>
      <c r="E40" s="31">
        <f>SUM(E34)</f>
        <v>0</v>
      </c>
      <c r="F40" s="25">
        <v>0</v>
      </c>
      <c r="G40" s="48">
        <v>0</v>
      </c>
    </row>
    <row r="41" spans="1:7" x14ac:dyDescent="0.25">
      <c r="A41" s="47" t="s">
        <v>89</v>
      </c>
      <c r="B41" s="34">
        <f>SUM(B39+B40)</f>
        <v>709083.71</v>
      </c>
      <c r="C41" s="2">
        <f>SUM(C39+C40)</f>
        <v>814390</v>
      </c>
      <c r="D41" s="2">
        <f>SUM(D39+D40)</f>
        <v>831336.38000000012</v>
      </c>
      <c r="E41" s="7">
        <f>SUM(E39+E40)</f>
        <v>767394.97</v>
      </c>
      <c r="F41" s="25">
        <f t="shared" si="2"/>
        <v>108.22346630978168</v>
      </c>
      <c r="G41" s="48">
        <f t="shared" si="3"/>
        <v>92.308599558700877</v>
      </c>
    </row>
    <row r="42" spans="1:7" x14ac:dyDescent="0.25">
      <c r="A42" s="47" t="s">
        <v>110</v>
      </c>
      <c r="B42" s="34">
        <f t="shared" si="1"/>
        <v>3728.1000729975444</v>
      </c>
      <c r="C42" s="2">
        <v>53089</v>
      </c>
      <c r="D42" s="2">
        <v>68211.850000000006</v>
      </c>
      <c r="E42" s="31">
        <v>28089.37</v>
      </c>
      <c r="F42" s="25">
        <v>0</v>
      </c>
      <c r="G42" s="48">
        <f t="shared" si="3"/>
        <v>41.179604423571561</v>
      </c>
    </row>
    <row r="43" spans="1:7" ht="27" thickBot="1" x14ac:dyDescent="0.3">
      <c r="A43" s="50" t="s">
        <v>86</v>
      </c>
      <c r="B43" s="51">
        <f>SUM(B41+B42)</f>
        <v>712811.81007299747</v>
      </c>
      <c r="C43" s="52">
        <f>SUM(C41+C42)</f>
        <v>867479</v>
      </c>
      <c r="D43" s="52">
        <f>SUM(D41+D42)</f>
        <v>899548.2300000001</v>
      </c>
      <c r="E43" s="53">
        <f>SUM(E41+E42)</f>
        <v>795484.34</v>
      </c>
      <c r="F43" s="54">
        <f t="shared" si="2"/>
        <v>111.5980864456407</v>
      </c>
      <c r="G43" s="55">
        <f t="shared" si="3"/>
        <v>88.431538573534837</v>
      </c>
    </row>
    <row r="44" spans="1:7" x14ac:dyDescent="0.25">
      <c r="B44" s="35"/>
      <c r="F44" s="26"/>
      <c r="G44" s="26"/>
    </row>
    <row r="45" spans="1:7" x14ac:dyDescent="0.25">
      <c r="B45" s="35"/>
      <c r="C45" s="15" t="s">
        <v>90</v>
      </c>
      <c r="F45" s="26"/>
      <c r="G45" s="26"/>
    </row>
    <row r="46" spans="1:7" ht="15.75" thickBot="1" x14ac:dyDescent="0.3">
      <c r="B46" s="35"/>
      <c r="F46" s="26"/>
      <c r="G46" s="26"/>
    </row>
    <row r="47" spans="1:7" ht="15.75" thickBot="1" x14ac:dyDescent="0.3">
      <c r="A47" s="40" t="s">
        <v>0</v>
      </c>
      <c r="B47" s="56" t="s">
        <v>116</v>
      </c>
      <c r="C47" s="41" t="s">
        <v>83</v>
      </c>
      <c r="D47" s="41" t="s">
        <v>171</v>
      </c>
      <c r="E47" s="42" t="s">
        <v>84</v>
      </c>
      <c r="F47" s="27" t="s">
        <v>88</v>
      </c>
      <c r="G47" s="28" t="s">
        <v>88</v>
      </c>
    </row>
    <row r="48" spans="1:7" ht="15.75" thickBot="1" x14ac:dyDescent="0.3">
      <c r="A48" s="4" t="s">
        <v>85</v>
      </c>
      <c r="B48" s="36">
        <v>1</v>
      </c>
      <c r="C48" s="5">
        <v>2</v>
      </c>
      <c r="D48" s="5">
        <v>3</v>
      </c>
      <c r="E48" s="6">
        <v>4</v>
      </c>
      <c r="F48" s="32">
        <v>5</v>
      </c>
      <c r="G48" s="33">
        <v>6</v>
      </c>
    </row>
    <row r="49" spans="1:7" x14ac:dyDescent="0.25">
      <c r="A49" s="43" t="s">
        <v>29</v>
      </c>
      <c r="B49" s="34">
        <f>SUM(B50+B52+B54)</f>
        <v>410737.66000000003</v>
      </c>
      <c r="C49" s="9">
        <f>SUM(C50+C52+C54)</f>
        <v>503948</v>
      </c>
      <c r="D49" s="9">
        <f>SUM(D50+D52+D54)</f>
        <v>541652.56000000006</v>
      </c>
      <c r="E49" s="10">
        <f>SUM(E50+E52+E54)</f>
        <v>473924.77999999997</v>
      </c>
      <c r="F49" s="23">
        <f>SUM(E49/B49*100)</f>
        <v>115.38381457400327</v>
      </c>
      <c r="G49" s="44">
        <f>SUM(E49/D49*100)</f>
        <v>87.496084205712961</v>
      </c>
    </row>
    <row r="50" spans="1:7" x14ac:dyDescent="0.25">
      <c r="A50" s="45" t="s">
        <v>30</v>
      </c>
      <c r="B50" s="34">
        <f>SUM(B51)</f>
        <v>335862.12</v>
      </c>
      <c r="C50" s="12">
        <v>400822</v>
      </c>
      <c r="D50" s="12">
        <v>431200</v>
      </c>
      <c r="E50" s="13">
        <f>SUM(E51)</f>
        <v>387794.18</v>
      </c>
      <c r="F50" s="24">
        <f t="shared" ref="F50:F109" si="9">SUM(E50/B50*100)</f>
        <v>115.46231530962766</v>
      </c>
      <c r="G50" s="46">
        <f t="shared" ref="G50:G109" si="10">SUM(E50/D50*100)</f>
        <v>89.93371521335807</v>
      </c>
    </row>
    <row r="51" spans="1:7" x14ac:dyDescent="0.25">
      <c r="A51" s="47" t="s">
        <v>31</v>
      </c>
      <c r="B51" s="107">
        <v>335862.12</v>
      </c>
      <c r="C51" s="1"/>
      <c r="D51" s="1"/>
      <c r="E51" s="7">
        <v>387794.18</v>
      </c>
      <c r="F51" s="117">
        <f t="shared" si="9"/>
        <v>115.46231530962766</v>
      </c>
      <c r="G51" s="118">
        <v>0</v>
      </c>
    </row>
    <row r="52" spans="1:7" x14ac:dyDescent="0.25">
      <c r="A52" s="45" t="s">
        <v>32</v>
      </c>
      <c r="B52" s="34">
        <f>SUM(B53)</f>
        <v>19458.28</v>
      </c>
      <c r="C52" s="12">
        <v>36234</v>
      </c>
      <c r="D52" s="12">
        <v>36852.559999999998</v>
      </c>
      <c r="E52" s="13">
        <f>SUM(E53)</f>
        <v>22144.560000000001</v>
      </c>
      <c r="F52" s="24">
        <f t="shared" si="9"/>
        <v>113.80533120090782</v>
      </c>
      <c r="G52" s="46">
        <f t="shared" si="10"/>
        <v>60.089611142346698</v>
      </c>
    </row>
    <row r="53" spans="1:7" x14ac:dyDescent="0.25">
      <c r="A53" s="47" t="s">
        <v>33</v>
      </c>
      <c r="B53" s="107">
        <v>19458.28</v>
      </c>
      <c r="C53" s="1"/>
      <c r="D53" s="1"/>
      <c r="E53" s="7">
        <v>22144.560000000001</v>
      </c>
      <c r="F53" s="117">
        <f t="shared" si="9"/>
        <v>113.80533120090782</v>
      </c>
      <c r="G53" s="118">
        <v>0</v>
      </c>
    </row>
    <row r="54" spans="1:7" x14ac:dyDescent="0.25">
      <c r="A54" s="45" t="s">
        <v>34</v>
      </c>
      <c r="B54" s="34">
        <f>SUM(B55)</f>
        <v>55417.26</v>
      </c>
      <c r="C54" s="12">
        <v>66892</v>
      </c>
      <c r="D54" s="12">
        <v>73600</v>
      </c>
      <c r="E54" s="13">
        <f>SUM(E55+E56)</f>
        <v>63986.04</v>
      </c>
      <c r="F54" s="24">
        <f t="shared" si="9"/>
        <v>115.46229459919167</v>
      </c>
      <c r="G54" s="46">
        <f t="shared" si="10"/>
        <v>86.937554347826079</v>
      </c>
    </row>
    <row r="55" spans="1:7" ht="26.25" x14ac:dyDescent="0.25">
      <c r="A55" s="47" t="s">
        <v>35</v>
      </c>
      <c r="B55" s="107">
        <v>55417.26</v>
      </c>
      <c r="C55" s="1"/>
      <c r="D55" s="1"/>
      <c r="E55" s="7">
        <v>63986.04</v>
      </c>
      <c r="F55" s="25">
        <f t="shared" si="9"/>
        <v>115.46229459919167</v>
      </c>
      <c r="G55" s="48">
        <v>0</v>
      </c>
    </row>
    <row r="56" spans="1:7" ht="26.25" x14ac:dyDescent="0.25">
      <c r="A56" s="47" t="s">
        <v>36</v>
      </c>
      <c r="B56" s="107">
        <f t="shared" ref="B56:B73" si="11">SUM(E56/7.5345)</f>
        <v>0</v>
      </c>
      <c r="C56" s="1"/>
      <c r="D56" s="1"/>
      <c r="E56" s="7">
        <v>0</v>
      </c>
      <c r="F56" s="117">
        <v>0</v>
      </c>
      <c r="G56" s="48">
        <v>0</v>
      </c>
    </row>
    <row r="57" spans="1:7" x14ac:dyDescent="0.25">
      <c r="A57" s="45" t="s">
        <v>37</v>
      </c>
      <c r="B57" s="34">
        <f>SUM(B58+B63+B70+B80)</f>
        <v>253195.03000000003</v>
      </c>
      <c r="C57" s="12">
        <f>SUM(C58+C63+C70+C80)</f>
        <v>309646</v>
      </c>
      <c r="D57" s="12">
        <f>SUM(D58+D63+D70+D80)</f>
        <v>310937.46000000002</v>
      </c>
      <c r="E57" s="13">
        <f>SUM(E58+E63+E70+E80)</f>
        <v>281514.58999999997</v>
      </c>
      <c r="F57" s="24">
        <f t="shared" si="9"/>
        <v>111.18487989278461</v>
      </c>
      <c r="G57" s="46">
        <f t="shared" si="10"/>
        <v>90.537367224907527</v>
      </c>
    </row>
    <row r="58" spans="1:7" x14ac:dyDescent="0.25">
      <c r="A58" s="45" t="s">
        <v>38</v>
      </c>
      <c r="B58" s="34">
        <f>SUM(B59+B60+B61+B62)</f>
        <v>24008.199999999997</v>
      </c>
      <c r="C58" s="12">
        <v>28469</v>
      </c>
      <c r="D58" s="12">
        <v>27907.03</v>
      </c>
      <c r="E58" s="13">
        <f>SUM(E59+E60+E61+E62)</f>
        <v>25613.070000000003</v>
      </c>
      <c r="F58" s="24">
        <f t="shared" si="9"/>
        <v>106.68467440291236</v>
      </c>
      <c r="G58" s="46">
        <f t="shared" si="10"/>
        <v>91.779992353181271</v>
      </c>
    </row>
    <row r="59" spans="1:7" x14ac:dyDescent="0.25">
      <c r="A59" s="47" t="s">
        <v>39</v>
      </c>
      <c r="B59" s="107">
        <v>6671.15</v>
      </c>
      <c r="C59" s="1"/>
      <c r="D59" s="1"/>
      <c r="E59" s="7">
        <v>8965.0400000000009</v>
      </c>
      <c r="F59" s="117">
        <f t="shared" si="9"/>
        <v>134.38522593555834</v>
      </c>
      <c r="G59" s="118">
        <v>0</v>
      </c>
    </row>
    <row r="60" spans="1:7" ht="26.25" x14ac:dyDescent="0.25">
      <c r="A60" s="47" t="s">
        <v>40</v>
      </c>
      <c r="B60" s="107">
        <v>16855.8</v>
      </c>
      <c r="C60" s="1"/>
      <c r="D60" s="1"/>
      <c r="E60" s="7">
        <v>15408.18</v>
      </c>
      <c r="F60" s="117">
        <f t="shared" si="9"/>
        <v>91.411739579254629</v>
      </c>
      <c r="G60" s="118">
        <v>0</v>
      </c>
    </row>
    <row r="61" spans="1:7" x14ac:dyDescent="0.25">
      <c r="A61" s="47" t="s">
        <v>41</v>
      </c>
      <c r="B61" s="107">
        <v>424.71</v>
      </c>
      <c r="C61" s="1"/>
      <c r="D61" s="1"/>
      <c r="E61" s="7">
        <v>1188.95</v>
      </c>
      <c r="F61" s="117">
        <f t="shared" si="9"/>
        <v>279.9439617621436</v>
      </c>
      <c r="G61" s="118">
        <v>0</v>
      </c>
    </row>
    <row r="62" spans="1:7" x14ac:dyDescent="0.25">
      <c r="A62" s="47" t="s">
        <v>42</v>
      </c>
      <c r="B62" s="107">
        <v>56.54</v>
      </c>
      <c r="C62" s="1"/>
      <c r="D62" s="1"/>
      <c r="E62" s="7">
        <v>50.9</v>
      </c>
      <c r="F62" s="117">
        <f t="shared" si="9"/>
        <v>90.024761230986911</v>
      </c>
      <c r="G62" s="118">
        <v>0</v>
      </c>
    </row>
    <row r="63" spans="1:7" x14ac:dyDescent="0.25">
      <c r="A63" s="45" t="s">
        <v>43</v>
      </c>
      <c r="B63" s="34">
        <f>SUM(B64+B65+B66+B67+B68+B69)</f>
        <v>164419.08000000002</v>
      </c>
      <c r="C63" s="12">
        <v>190809</v>
      </c>
      <c r="D63" s="12">
        <v>185945.34</v>
      </c>
      <c r="E63" s="13">
        <f>SUM(E64+E65+E66+E67+E68+E69)</f>
        <v>173433.06</v>
      </c>
      <c r="F63" s="24">
        <f t="shared" si="9"/>
        <v>105.4823199351316</v>
      </c>
      <c r="G63" s="46">
        <f t="shared" si="10"/>
        <v>93.270990281337518</v>
      </c>
    </row>
    <row r="64" spans="1:7" x14ac:dyDescent="0.25">
      <c r="A64" s="47" t="s">
        <v>44</v>
      </c>
      <c r="B64" s="107">
        <v>12007.54</v>
      </c>
      <c r="C64" s="1"/>
      <c r="D64" s="1"/>
      <c r="E64" s="7">
        <v>12681.11</v>
      </c>
      <c r="F64" s="117">
        <f t="shared" si="9"/>
        <v>105.60955866064157</v>
      </c>
      <c r="G64" s="118">
        <v>0</v>
      </c>
    </row>
    <row r="65" spans="1:7" x14ac:dyDescent="0.25">
      <c r="A65" s="47" t="s">
        <v>45</v>
      </c>
      <c r="B65" s="107">
        <v>96949.71</v>
      </c>
      <c r="C65" s="1"/>
      <c r="D65" s="1"/>
      <c r="E65" s="7">
        <v>108930.5</v>
      </c>
      <c r="F65" s="117">
        <f t="shared" si="9"/>
        <v>112.35773681014621</v>
      </c>
      <c r="G65" s="118">
        <v>0</v>
      </c>
    </row>
    <row r="66" spans="1:7" x14ac:dyDescent="0.25">
      <c r="A66" s="47" t="s">
        <v>46</v>
      </c>
      <c r="B66" s="107">
        <v>46342.43</v>
      </c>
      <c r="C66" s="1"/>
      <c r="D66" s="1"/>
      <c r="E66" s="7">
        <v>45363.839999999997</v>
      </c>
      <c r="F66" s="117">
        <f t="shared" si="9"/>
        <v>97.888349834050558</v>
      </c>
      <c r="G66" s="118">
        <v>0</v>
      </c>
    </row>
    <row r="67" spans="1:7" ht="26.25" x14ac:dyDescent="0.25">
      <c r="A67" s="47" t="s">
        <v>47</v>
      </c>
      <c r="B67" s="107">
        <v>1802.75</v>
      </c>
      <c r="C67" s="1"/>
      <c r="D67" s="1"/>
      <c r="E67" s="7">
        <v>1166.6500000000001</v>
      </c>
      <c r="F67" s="117">
        <f t="shared" si="9"/>
        <v>64.715018721397868</v>
      </c>
      <c r="G67" s="118">
        <v>0</v>
      </c>
    </row>
    <row r="68" spans="1:7" x14ac:dyDescent="0.25">
      <c r="A68" s="47" t="s">
        <v>48</v>
      </c>
      <c r="B68" s="107">
        <v>5602.42</v>
      </c>
      <c r="C68" s="1"/>
      <c r="D68" s="1"/>
      <c r="E68" s="7">
        <v>3068.36</v>
      </c>
      <c r="F68" s="117">
        <f t="shared" si="9"/>
        <v>54.768475051852597</v>
      </c>
      <c r="G68" s="118">
        <v>0</v>
      </c>
    </row>
    <row r="69" spans="1:7" x14ac:dyDescent="0.25">
      <c r="A69" s="47" t="s">
        <v>49</v>
      </c>
      <c r="B69" s="107">
        <v>1714.23</v>
      </c>
      <c r="C69" s="1"/>
      <c r="D69" s="1"/>
      <c r="E69" s="7">
        <v>2222.6</v>
      </c>
      <c r="F69" s="117">
        <f t="shared" si="9"/>
        <v>129.65588048278235</v>
      </c>
      <c r="G69" s="118">
        <v>0</v>
      </c>
    </row>
    <row r="70" spans="1:7" x14ac:dyDescent="0.25">
      <c r="A70" s="45" t="s">
        <v>50</v>
      </c>
      <c r="B70" s="34">
        <f>SUM(B71+B72+B73+B74+B75+B76+B77+B78+B79)</f>
        <v>54646.890000000014</v>
      </c>
      <c r="C70" s="12">
        <v>76563</v>
      </c>
      <c r="D70" s="12">
        <v>82183.58</v>
      </c>
      <c r="E70" s="13">
        <f>SUM(E71+E72+E73+E74+E75+E76+E77+E78+E79)</f>
        <v>69136.709999999992</v>
      </c>
      <c r="F70" s="24">
        <f t="shared" si="9"/>
        <v>126.51536070945662</v>
      </c>
      <c r="G70" s="46">
        <f t="shared" si="10"/>
        <v>84.124724184563377</v>
      </c>
    </row>
    <row r="71" spans="1:7" x14ac:dyDescent="0.25">
      <c r="A71" s="47" t="s">
        <v>51</v>
      </c>
      <c r="B71" s="107">
        <v>7306.89</v>
      </c>
      <c r="C71" s="1"/>
      <c r="D71" s="1"/>
      <c r="E71" s="7">
        <v>8540.3799999999992</v>
      </c>
      <c r="F71" s="117">
        <f t="shared" si="9"/>
        <v>116.88119021909455</v>
      </c>
      <c r="G71" s="118">
        <v>0</v>
      </c>
    </row>
    <row r="72" spans="1:7" x14ac:dyDescent="0.25">
      <c r="A72" s="47" t="s">
        <v>52</v>
      </c>
      <c r="B72" s="107">
        <v>16944.27</v>
      </c>
      <c r="C72" s="1"/>
      <c r="D72" s="1"/>
      <c r="E72" s="7">
        <v>20726.580000000002</v>
      </c>
      <c r="F72" s="117">
        <f t="shared" si="9"/>
        <v>122.32205931562706</v>
      </c>
      <c r="G72" s="118">
        <v>0</v>
      </c>
    </row>
    <row r="73" spans="1:7" x14ac:dyDescent="0.25">
      <c r="A73" s="47" t="s">
        <v>53</v>
      </c>
      <c r="B73" s="107">
        <f t="shared" si="11"/>
        <v>0</v>
      </c>
      <c r="C73" s="1"/>
      <c r="D73" s="1"/>
      <c r="E73" s="8"/>
      <c r="F73" s="117">
        <v>0</v>
      </c>
      <c r="G73" s="118">
        <v>0</v>
      </c>
    </row>
    <row r="74" spans="1:7" x14ac:dyDescent="0.25">
      <c r="A74" s="47" t="s">
        <v>54</v>
      </c>
      <c r="B74" s="107">
        <v>13978.61</v>
      </c>
      <c r="C74" s="1"/>
      <c r="D74" s="1"/>
      <c r="E74" s="7">
        <v>15597.26</v>
      </c>
      <c r="F74" s="117">
        <f t="shared" si="9"/>
        <v>111.57947750169723</v>
      </c>
      <c r="G74" s="118">
        <v>0</v>
      </c>
    </row>
    <row r="75" spans="1:7" x14ac:dyDescent="0.25">
      <c r="A75" s="47" t="s">
        <v>55</v>
      </c>
      <c r="B75" s="107">
        <v>2313.44</v>
      </c>
      <c r="C75" s="1"/>
      <c r="D75" s="1"/>
      <c r="E75" s="7">
        <v>2189.17</v>
      </c>
      <c r="F75" s="117">
        <f t="shared" si="9"/>
        <v>94.628345667058582</v>
      </c>
      <c r="G75" s="118">
        <v>0</v>
      </c>
    </row>
    <row r="76" spans="1:7" x14ac:dyDescent="0.25">
      <c r="A76" s="47" t="s">
        <v>56</v>
      </c>
      <c r="B76" s="107">
        <v>874.98</v>
      </c>
      <c r="C76" s="1"/>
      <c r="D76" s="1"/>
      <c r="E76" s="7">
        <v>4723.95</v>
      </c>
      <c r="F76" s="117">
        <f t="shared" si="9"/>
        <v>539.89234039635187</v>
      </c>
      <c r="G76" s="118">
        <v>0</v>
      </c>
    </row>
    <row r="77" spans="1:7" x14ac:dyDescent="0.25">
      <c r="A77" s="47" t="s">
        <v>57</v>
      </c>
      <c r="B77" s="107">
        <v>5644.25</v>
      </c>
      <c r="C77" s="1"/>
      <c r="D77" s="1"/>
      <c r="E77" s="7">
        <v>7411.24</v>
      </c>
      <c r="F77" s="117">
        <f t="shared" si="9"/>
        <v>131.30601940027461</v>
      </c>
      <c r="G77" s="118">
        <v>0</v>
      </c>
    </row>
    <row r="78" spans="1:7" x14ac:dyDescent="0.25">
      <c r="A78" s="57" t="s">
        <v>58</v>
      </c>
      <c r="B78" s="119">
        <v>6506.01</v>
      </c>
      <c r="C78" s="58"/>
      <c r="D78" s="58"/>
      <c r="E78" s="59">
        <v>8782.6</v>
      </c>
      <c r="F78" s="120">
        <f t="shared" si="9"/>
        <v>134.99210729771397</v>
      </c>
      <c r="G78" s="121">
        <v>0</v>
      </c>
    </row>
    <row r="79" spans="1:7" x14ac:dyDescent="0.25">
      <c r="A79" s="60" t="s">
        <v>59</v>
      </c>
      <c r="B79" s="122">
        <v>1078.44</v>
      </c>
      <c r="C79" s="61"/>
      <c r="D79" s="61"/>
      <c r="E79" s="62">
        <v>1165.53</v>
      </c>
      <c r="F79" s="117">
        <f t="shared" si="9"/>
        <v>108.07555357738956</v>
      </c>
      <c r="G79" s="118">
        <v>0</v>
      </c>
    </row>
    <row r="80" spans="1:7" x14ac:dyDescent="0.25">
      <c r="A80" s="45" t="s">
        <v>60</v>
      </c>
      <c r="B80" s="34">
        <f>SUM(B81+B82+B83+B84+B85)</f>
        <v>10120.86</v>
      </c>
      <c r="C80" s="12">
        <v>13805</v>
      </c>
      <c r="D80" s="12">
        <v>14901.51</v>
      </c>
      <c r="E80" s="13">
        <f>SUM(E81+E82+E83+E84+E85)</f>
        <v>13331.75</v>
      </c>
      <c r="F80" s="24">
        <f t="shared" si="9"/>
        <v>131.72546601770995</v>
      </c>
      <c r="G80" s="46">
        <f t="shared" si="10"/>
        <v>89.46576554993419</v>
      </c>
    </row>
    <row r="81" spans="1:7" x14ac:dyDescent="0.25">
      <c r="A81" s="47" t="s">
        <v>61</v>
      </c>
      <c r="B81" s="107">
        <v>1017.66</v>
      </c>
      <c r="C81" s="1"/>
      <c r="D81" s="1"/>
      <c r="E81" s="7">
        <v>849.21</v>
      </c>
      <c r="F81" s="117">
        <f t="shared" si="9"/>
        <v>83.447320323094161</v>
      </c>
      <c r="G81" s="118">
        <v>0</v>
      </c>
    </row>
    <row r="82" spans="1:7" x14ac:dyDescent="0.25">
      <c r="A82" s="47" t="s">
        <v>62</v>
      </c>
      <c r="B82" s="107">
        <v>1518.27</v>
      </c>
      <c r="C82" s="1"/>
      <c r="D82" s="1"/>
      <c r="E82" s="7">
        <v>2763.92</v>
      </c>
      <c r="F82" s="117">
        <f t="shared" si="9"/>
        <v>182.04403696312249</v>
      </c>
      <c r="G82" s="118">
        <v>0</v>
      </c>
    </row>
    <row r="83" spans="1:7" x14ac:dyDescent="0.25">
      <c r="A83" s="47" t="s">
        <v>63</v>
      </c>
      <c r="B83" s="107">
        <v>46.45</v>
      </c>
      <c r="C83" s="1"/>
      <c r="D83" s="1"/>
      <c r="E83" s="7">
        <v>98.27</v>
      </c>
      <c r="F83" s="117">
        <f t="shared" si="9"/>
        <v>211.56081808396121</v>
      </c>
      <c r="G83" s="118">
        <v>0</v>
      </c>
    </row>
    <row r="84" spans="1:7" x14ac:dyDescent="0.25">
      <c r="A84" s="47" t="s">
        <v>64</v>
      </c>
      <c r="B84" s="107">
        <v>3273.61</v>
      </c>
      <c r="C84" s="1"/>
      <c r="D84" s="1"/>
      <c r="E84" s="7">
        <v>2435.79</v>
      </c>
      <c r="F84" s="117">
        <f t="shared" si="9"/>
        <v>74.40684748641408</v>
      </c>
      <c r="G84" s="118">
        <v>0</v>
      </c>
    </row>
    <row r="85" spans="1:7" x14ac:dyDescent="0.25">
      <c r="A85" s="47" t="s">
        <v>65</v>
      </c>
      <c r="B85" s="107">
        <v>4264.87</v>
      </c>
      <c r="C85" s="1"/>
      <c r="D85" s="1"/>
      <c r="E85" s="7">
        <v>7184.56</v>
      </c>
      <c r="F85" s="117">
        <f t="shared" si="9"/>
        <v>168.45906205816357</v>
      </c>
      <c r="G85" s="118">
        <v>0</v>
      </c>
    </row>
    <row r="86" spans="1:7" x14ac:dyDescent="0.25">
      <c r="A86" s="45" t="s">
        <v>66</v>
      </c>
      <c r="B86" s="34">
        <f>SUM(B87)</f>
        <v>738.38</v>
      </c>
      <c r="C86" s="34">
        <v>796</v>
      </c>
      <c r="D86" s="34">
        <f t="shared" ref="D86:E86" si="12">SUM(D87)</f>
        <v>861.77</v>
      </c>
      <c r="E86" s="34">
        <f t="shared" si="12"/>
        <v>811.93</v>
      </c>
      <c r="F86" s="24">
        <f t="shared" si="9"/>
        <v>109.96099569327447</v>
      </c>
      <c r="G86" s="46">
        <f t="shared" si="10"/>
        <v>94.216554301031593</v>
      </c>
    </row>
    <row r="87" spans="1:7" x14ac:dyDescent="0.25">
      <c r="A87" s="45" t="s">
        <v>67</v>
      </c>
      <c r="B87" s="34">
        <f>SUM(B88+B89)</f>
        <v>738.38</v>
      </c>
      <c r="C87" s="12">
        <v>796</v>
      </c>
      <c r="D87" s="12">
        <v>861.77</v>
      </c>
      <c r="E87" s="13">
        <f>SUM(E88+E89)</f>
        <v>811.93</v>
      </c>
      <c r="F87" s="24">
        <f t="shared" si="9"/>
        <v>109.96099569327447</v>
      </c>
      <c r="G87" s="46">
        <f t="shared" si="10"/>
        <v>94.216554301031593</v>
      </c>
    </row>
    <row r="88" spans="1:7" x14ac:dyDescent="0.25">
      <c r="A88" s="47" t="s">
        <v>68</v>
      </c>
      <c r="B88" s="107">
        <v>738.34</v>
      </c>
      <c r="C88" s="1"/>
      <c r="D88" s="1"/>
      <c r="E88" s="7">
        <v>811.93</v>
      </c>
      <c r="F88" s="25">
        <f t="shared" si="9"/>
        <v>109.96695289433052</v>
      </c>
      <c r="G88" s="46">
        <v>0</v>
      </c>
    </row>
    <row r="89" spans="1:7" x14ac:dyDescent="0.25">
      <c r="A89" s="47" t="s">
        <v>176</v>
      </c>
      <c r="B89" s="107">
        <v>0.04</v>
      </c>
      <c r="C89" s="1"/>
      <c r="D89" s="1"/>
      <c r="E89" s="7">
        <v>0</v>
      </c>
      <c r="F89" s="25">
        <f t="shared" si="9"/>
        <v>0</v>
      </c>
      <c r="G89" s="46">
        <v>0</v>
      </c>
    </row>
    <row r="90" spans="1:7" x14ac:dyDescent="0.25">
      <c r="A90" s="45" t="s">
        <v>113</v>
      </c>
      <c r="B90" s="34">
        <f>SUM(B91)</f>
        <v>0</v>
      </c>
      <c r="C90" s="11"/>
      <c r="D90" s="29">
        <f>SUM(D91)</f>
        <v>475</v>
      </c>
      <c r="E90" s="29">
        <f>SUM(E91)</f>
        <v>475</v>
      </c>
      <c r="F90" s="25">
        <v>0</v>
      </c>
      <c r="G90" s="46">
        <f t="shared" si="10"/>
        <v>100</v>
      </c>
    </row>
    <row r="91" spans="1:7" x14ac:dyDescent="0.25">
      <c r="A91" s="45" t="s">
        <v>114</v>
      </c>
      <c r="B91" s="34">
        <f>SUM(B92)</f>
        <v>0</v>
      </c>
      <c r="C91" s="11"/>
      <c r="D91" s="29">
        <v>475</v>
      </c>
      <c r="E91" s="29">
        <f>SUM(E92)</f>
        <v>475</v>
      </c>
      <c r="F91" s="25">
        <v>0</v>
      </c>
      <c r="G91" s="46">
        <f t="shared" si="10"/>
        <v>100</v>
      </c>
    </row>
    <row r="92" spans="1:7" x14ac:dyDescent="0.25">
      <c r="A92" s="47" t="s">
        <v>115</v>
      </c>
      <c r="B92" s="107">
        <v>0</v>
      </c>
      <c r="C92" s="1"/>
      <c r="D92" s="30"/>
      <c r="E92" s="7">
        <v>475</v>
      </c>
      <c r="F92" s="25">
        <v>0</v>
      </c>
      <c r="G92" s="46">
        <v>0</v>
      </c>
    </row>
    <row r="93" spans="1:7" ht="26.25" x14ac:dyDescent="0.25">
      <c r="A93" s="45" t="s">
        <v>69</v>
      </c>
      <c r="B93" s="34">
        <f>SUM(B94+B100)</f>
        <v>33915.9</v>
      </c>
      <c r="C93" s="34">
        <f t="shared" ref="C93:E93" si="13">SUM(C94+C100)</f>
        <v>26545</v>
      </c>
      <c r="D93" s="34">
        <f>SUM(D94+D100)</f>
        <v>22030.880000000001</v>
      </c>
      <c r="E93" s="34">
        <f t="shared" si="13"/>
        <v>22019.29</v>
      </c>
      <c r="F93" s="24">
        <f t="shared" si="9"/>
        <v>64.923207109349889</v>
      </c>
      <c r="G93" s="46">
        <f t="shared" si="10"/>
        <v>99.947392024285904</v>
      </c>
    </row>
    <row r="94" spans="1:7" x14ac:dyDescent="0.25">
      <c r="A94" s="45" t="s">
        <v>70</v>
      </c>
      <c r="B94" s="34">
        <f>SUM(B95+B96+B97+B98+B99)</f>
        <v>33915.9</v>
      </c>
      <c r="C94" s="12">
        <v>26545</v>
      </c>
      <c r="D94" s="12">
        <v>21655.88</v>
      </c>
      <c r="E94" s="13">
        <f>SUM(E95+E96+E97+E98+E99)</f>
        <v>21644.29</v>
      </c>
      <c r="F94" s="24">
        <f t="shared" si="9"/>
        <v>63.817531010528981</v>
      </c>
      <c r="G94" s="46">
        <f t="shared" si="10"/>
        <v>99.946481048103337</v>
      </c>
    </row>
    <row r="95" spans="1:7" x14ac:dyDescent="0.25">
      <c r="A95" s="47" t="s">
        <v>71</v>
      </c>
      <c r="B95" s="107">
        <v>14256.25</v>
      </c>
      <c r="C95" s="1"/>
      <c r="D95" s="1"/>
      <c r="E95" s="7">
        <v>15535.34</v>
      </c>
      <c r="F95" s="117">
        <f t="shared" si="9"/>
        <v>108.97213502849627</v>
      </c>
      <c r="G95" s="118">
        <v>0</v>
      </c>
    </row>
    <row r="96" spans="1:7" x14ac:dyDescent="0.25">
      <c r="A96" s="47" t="s">
        <v>72</v>
      </c>
      <c r="B96" s="107">
        <v>1177.9100000000001</v>
      </c>
      <c r="C96" s="1"/>
      <c r="D96" s="1"/>
      <c r="E96" s="7">
        <v>40.32</v>
      </c>
      <c r="F96" s="117">
        <v>0</v>
      </c>
      <c r="G96" s="118">
        <v>0</v>
      </c>
    </row>
    <row r="97" spans="1:7" x14ac:dyDescent="0.25">
      <c r="A97" s="47" t="s">
        <v>73</v>
      </c>
      <c r="B97" s="107">
        <v>12782.75</v>
      </c>
      <c r="C97" s="1"/>
      <c r="D97" s="1"/>
      <c r="E97" s="7">
        <v>375</v>
      </c>
      <c r="F97" s="117">
        <v>0</v>
      </c>
      <c r="G97" s="118">
        <v>0</v>
      </c>
    </row>
    <row r="98" spans="1:7" x14ac:dyDescent="0.25">
      <c r="A98" s="47" t="s">
        <v>106</v>
      </c>
      <c r="B98" s="107">
        <v>1913.94</v>
      </c>
      <c r="C98" s="1"/>
      <c r="D98" s="1"/>
      <c r="E98" s="7">
        <v>309</v>
      </c>
      <c r="F98" s="117"/>
      <c r="G98" s="118"/>
    </row>
    <row r="99" spans="1:7" x14ac:dyDescent="0.25">
      <c r="A99" s="47" t="s">
        <v>74</v>
      </c>
      <c r="B99" s="107">
        <v>3785.05</v>
      </c>
      <c r="C99" s="1"/>
      <c r="D99" s="1"/>
      <c r="E99" s="7">
        <v>5384.63</v>
      </c>
      <c r="F99" s="117">
        <f t="shared" si="9"/>
        <v>142.26047212057964</v>
      </c>
      <c r="G99" s="118">
        <v>0</v>
      </c>
    </row>
    <row r="100" spans="1:7" x14ac:dyDescent="0.25">
      <c r="A100" s="45" t="s">
        <v>111</v>
      </c>
      <c r="B100" s="34">
        <f>SUM(B101)</f>
        <v>0</v>
      </c>
      <c r="C100" s="11"/>
      <c r="D100" s="29">
        <v>375</v>
      </c>
      <c r="E100" s="110">
        <f>SUM(E101)</f>
        <v>375</v>
      </c>
      <c r="F100" s="24">
        <v>0</v>
      </c>
      <c r="G100" s="46">
        <v>0</v>
      </c>
    </row>
    <row r="101" spans="1:7" x14ac:dyDescent="0.25">
      <c r="A101" s="47" t="s">
        <v>112</v>
      </c>
      <c r="B101" s="107">
        <v>0</v>
      </c>
      <c r="C101" s="1"/>
      <c r="D101" s="30"/>
      <c r="E101" s="31">
        <v>375</v>
      </c>
      <c r="F101" s="117">
        <v>0</v>
      </c>
      <c r="G101" s="118">
        <v>0</v>
      </c>
    </row>
    <row r="102" spans="1:7" ht="26.25" x14ac:dyDescent="0.25">
      <c r="A102" s="45" t="s">
        <v>75</v>
      </c>
      <c r="B102" s="34">
        <f>SUM(B103)</f>
        <v>38670.050000000003</v>
      </c>
      <c r="C102" s="12">
        <f>SUM(C103)</f>
        <v>26544</v>
      </c>
      <c r="D102" s="12">
        <f>SUM(D103)</f>
        <v>23590.560000000001</v>
      </c>
      <c r="E102" s="12">
        <f>SUM(E103)</f>
        <v>16738.75</v>
      </c>
      <c r="F102" s="24">
        <f t="shared" si="9"/>
        <v>43.286083157378897</v>
      </c>
      <c r="G102" s="46">
        <f t="shared" si="10"/>
        <v>70.955288895219098</v>
      </c>
    </row>
    <row r="103" spans="1:7" ht="26.25" x14ac:dyDescent="0.25">
      <c r="A103" s="45" t="s">
        <v>76</v>
      </c>
      <c r="B103" s="34">
        <f>SUM(B104)</f>
        <v>38670.050000000003</v>
      </c>
      <c r="C103" s="12">
        <v>26544</v>
      </c>
      <c r="D103" s="12">
        <v>23590.560000000001</v>
      </c>
      <c r="E103" s="13">
        <f>SUM(E104)</f>
        <v>16738.75</v>
      </c>
      <c r="F103" s="24">
        <f t="shared" si="9"/>
        <v>43.286083157378897</v>
      </c>
      <c r="G103" s="46">
        <f t="shared" si="10"/>
        <v>70.955288895219098</v>
      </c>
    </row>
    <row r="104" spans="1:7" ht="26.25" x14ac:dyDescent="0.25">
      <c r="A104" s="47" t="s">
        <v>77</v>
      </c>
      <c r="B104" s="107">
        <v>38670.050000000003</v>
      </c>
      <c r="C104" s="1"/>
      <c r="D104" s="1"/>
      <c r="E104" s="7">
        <v>16738.75</v>
      </c>
      <c r="F104" s="117">
        <f t="shared" si="9"/>
        <v>43.286083157378897</v>
      </c>
      <c r="G104" s="118">
        <v>0</v>
      </c>
    </row>
    <row r="105" spans="1:7" x14ac:dyDescent="0.25">
      <c r="A105" s="45" t="s">
        <v>78</v>
      </c>
      <c r="B105" s="34">
        <f>SUM(B109)</f>
        <v>737257.02</v>
      </c>
      <c r="C105" s="34">
        <f t="shared" ref="C105:E105" si="14">SUM(C109)</f>
        <v>867479</v>
      </c>
      <c r="D105" s="34">
        <f t="shared" si="14"/>
        <v>899548.23</v>
      </c>
      <c r="E105" s="34">
        <f t="shared" si="14"/>
        <v>795484.34</v>
      </c>
      <c r="F105" s="24">
        <f t="shared" si="9"/>
        <v>107.8978318850053</v>
      </c>
      <c r="G105" s="46">
        <f t="shared" si="10"/>
        <v>88.431538573534851</v>
      </c>
    </row>
    <row r="106" spans="1:7" x14ac:dyDescent="0.25">
      <c r="A106" s="47" t="s">
        <v>81</v>
      </c>
      <c r="B106" s="34">
        <v>0</v>
      </c>
      <c r="C106" s="1"/>
      <c r="D106" s="1"/>
      <c r="E106" s="8"/>
      <c r="F106" s="25">
        <v>0</v>
      </c>
      <c r="G106" s="48">
        <v>0</v>
      </c>
    </row>
    <row r="107" spans="1:7" x14ac:dyDescent="0.25">
      <c r="A107" s="47" t="s">
        <v>79</v>
      </c>
      <c r="B107" s="34">
        <f>SUM(B49+B57+B86)</f>
        <v>664671.07000000007</v>
      </c>
      <c r="C107" s="34">
        <f t="shared" ref="C107:E107" si="15">SUM(C49+C57+C86)</f>
        <v>814390</v>
      </c>
      <c r="D107" s="34">
        <f>SUM(D49+D57+D86)</f>
        <v>853451.79</v>
      </c>
      <c r="E107" s="34">
        <f t="shared" si="15"/>
        <v>756251.29999999993</v>
      </c>
      <c r="F107" s="24">
        <f t="shared" si="9"/>
        <v>113.77827832945999</v>
      </c>
      <c r="G107" s="46">
        <f t="shared" si="10"/>
        <v>88.610898572255607</v>
      </c>
    </row>
    <row r="108" spans="1:7" x14ac:dyDescent="0.25">
      <c r="A108" s="47" t="s">
        <v>80</v>
      </c>
      <c r="B108" s="34">
        <f>SUM(B90+B93+B102)</f>
        <v>72585.950000000012</v>
      </c>
      <c r="C108" s="34">
        <f>SUM(C90+C93+C102)</f>
        <v>53089</v>
      </c>
      <c r="D108" s="34">
        <f>SUM(D90+D93+D102)</f>
        <v>46096.44</v>
      </c>
      <c r="E108" s="34">
        <f>SUM(E90+E93+E102)</f>
        <v>39233.040000000001</v>
      </c>
      <c r="F108" s="24">
        <f>SUM(E108/B108*100)</f>
        <v>54.050460178588281</v>
      </c>
      <c r="G108" s="46">
        <f t="shared" si="10"/>
        <v>85.110780789145537</v>
      </c>
    </row>
    <row r="109" spans="1:7" ht="15.75" thickBot="1" x14ac:dyDescent="0.3">
      <c r="A109" s="50" t="s">
        <v>87</v>
      </c>
      <c r="B109" s="51">
        <f>SUM(B107+B108)</f>
        <v>737257.02</v>
      </c>
      <c r="C109" s="51">
        <f>SUM(C107+C108)</f>
        <v>867479</v>
      </c>
      <c r="D109" s="51">
        <f t="shared" ref="D109:E109" si="16">SUM(D107+D108)</f>
        <v>899548.23</v>
      </c>
      <c r="E109" s="51">
        <f t="shared" si="16"/>
        <v>795484.34</v>
      </c>
      <c r="F109" s="54">
        <f t="shared" si="9"/>
        <v>107.8978318850053</v>
      </c>
      <c r="G109" s="55">
        <f t="shared" si="10"/>
        <v>88.431538573534851</v>
      </c>
    </row>
    <row r="111" spans="1:7" x14ac:dyDescent="0.25">
      <c r="B111" s="14"/>
      <c r="C111" s="15"/>
      <c r="D111" s="14"/>
    </row>
    <row r="112" spans="1:7" x14ac:dyDescent="0.25">
      <c r="C112" s="132" t="s">
        <v>164</v>
      </c>
      <c r="D112" s="132"/>
    </row>
    <row r="113" spans="1:7" x14ac:dyDescent="0.25">
      <c r="B113" s="111"/>
    </row>
    <row r="114" spans="1:7" x14ac:dyDescent="0.25">
      <c r="A114" s="112"/>
      <c r="B114" s="114" t="s">
        <v>173</v>
      </c>
      <c r="C114" s="114" t="s">
        <v>161</v>
      </c>
      <c r="D114" s="114" t="s">
        <v>172</v>
      </c>
      <c r="E114" s="114" t="s">
        <v>174</v>
      </c>
      <c r="F114" s="114" t="s">
        <v>162</v>
      </c>
      <c r="G114" s="114" t="s">
        <v>163</v>
      </c>
    </row>
    <row r="115" spans="1:7" x14ac:dyDescent="0.25">
      <c r="A115" s="115" t="s">
        <v>154</v>
      </c>
      <c r="B115" s="113">
        <f>SUM(B116+B117)</f>
        <v>709083.71</v>
      </c>
      <c r="C115" s="113">
        <f t="shared" ref="C115:E115" si="17">SUM(C116+C117)</f>
        <v>814390</v>
      </c>
      <c r="D115" s="113">
        <f>SUM(D116+D117)</f>
        <v>831336.38000000012</v>
      </c>
      <c r="E115" s="113">
        <f t="shared" si="17"/>
        <v>767394.97</v>
      </c>
      <c r="F115" s="113">
        <f>SUM(E115*100/B115)</f>
        <v>108.22346630978168</v>
      </c>
      <c r="G115" s="113">
        <f>SUM(E115*100/D115)</f>
        <v>92.308599558700877</v>
      </c>
    </row>
    <row r="116" spans="1:7" x14ac:dyDescent="0.25">
      <c r="A116" s="115" t="s">
        <v>155</v>
      </c>
      <c r="B116" s="113">
        <f>SUM(B39)</f>
        <v>708990.97</v>
      </c>
      <c r="C116" s="113">
        <f t="shared" ref="C116:E116" si="18">SUM(C39)</f>
        <v>814390</v>
      </c>
      <c r="D116" s="113">
        <f t="shared" si="18"/>
        <v>831336.38000000012</v>
      </c>
      <c r="E116" s="113">
        <f t="shared" si="18"/>
        <v>767394.97</v>
      </c>
      <c r="F116" s="113">
        <f t="shared" ref="F116:F120" si="19">SUM(E116*100/B116)</f>
        <v>108.23762254687109</v>
      </c>
      <c r="G116" s="113">
        <f t="shared" ref="G116:G121" si="20">SUM(E116*100/D116)</f>
        <v>92.308599558700877</v>
      </c>
    </row>
    <row r="117" spans="1:7" x14ac:dyDescent="0.25">
      <c r="A117" s="115" t="s">
        <v>156</v>
      </c>
      <c r="B117" s="113">
        <f>SUM(B40)</f>
        <v>92.74</v>
      </c>
      <c r="C117" s="113">
        <f t="shared" ref="C117:E117" si="21">SUM(C40)</f>
        <v>0</v>
      </c>
      <c r="D117" s="113">
        <f t="shared" si="21"/>
        <v>0</v>
      </c>
      <c r="E117" s="113">
        <f t="shared" si="21"/>
        <v>0</v>
      </c>
      <c r="F117" s="113">
        <f t="shared" si="19"/>
        <v>0</v>
      </c>
      <c r="G117" s="113">
        <v>0</v>
      </c>
    </row>
    <row r="118" spans="1:7" x14ac:dyDescent="0.25">
      <c r="A118" s="115" t="s">
        <v>157</v>
      </c>
      <c r="B118" s="113">
        <f>SUM(B119+B120)</f>
        <v>737257.02</v>
      </c>
      <c r="C118" s="113">
        <f t="shared" ref="C118:E118" si="22">SUM(C119+C120)</f>
        <v>867479</v>
      </c>
      <c r="D118" s="113">
        <f t="shared" si="22"/>
        <v>899548.23</v>
      </c>
      <c r="E118" s="113">
        <f t="shared" si="22"/>
        <v>795484.34</v>
      </c>
      <c r="F118" s="113">
        <f t="shared" si="19"/>
        <v>107.89783188500532</v>
      </c>
      <c r="G118" s="113">
        <f t="shared" si="20"/>
        <v>88.431538573534851</v>
      </c>
    </row>
    <row r="119" spans="1:7" x14ac:dyDescent="0.25">
      <c r="A119" s="115" t="s">
        <v>158</v>
      </c>
      <c r="B119" s="113">
        <f>SUM(B107)</f>
        <v>664671.07000000007</v>
      </c>
      <c r="C119" s="113">
        <f t="shared" ref="C119:E119" si="23">SUM(C107)</f>
        <v>814390</v>
      </c>
      <c r="D119" s="113">
        <f t="shared" si="23"/>
        <v>853451.79</v>
      </c>
      <c r="E119" s="113">
        <f t="shared" si="23"/>
        <v>756251.29999999993</v>
      </c>
      <c r="F119" s="113">
        <f t="shared" si="19"/>
        <v>113.77827832946001</v>
      </c>
      <c r="G119" s="113">
        <f t="shared" si="20"/>
        <v>88.610898572255607</v>
      </c>
    </row>
    <row r="120" spans="1:7" x14ac:dyDescent="0.25">
      <c r="A120" s="115" t="s">
        <v>159</v>
      </c>
      <c r="B120" s="113">
        <f>SUM(B108)</f>
        <v>72585.950000000012</v>
      </c>
      <c r="C120" s="113">
        <f t="shared" ref="C120:E120" si="24">SUM(C108)</f>
        <v>53089</v>
      </c>
      <c r="D120" s="113">
        <f t="shared" si="24"/>
        <v>46096.44</v>
      </c>
      <c r="E120" s="113">
        <f t="shared" si="24"/>
        <v>39233.040000000001</v>
      </c>
      <c r="F120" s="113">
        <f t="shared" si="19"/>
        <v>54.050460178588274</v>
      </c>
      <c r="G120" s="113">
        <f t="shared" si="20"/>
        <v>85.110780789145537</v>
      </c>
    </row>
    <row r="121" spans="1:7" x14ac:dyDescent="0.25">
      <c r="A121" s="115" t="s">
        <v>160</v>
      </c>
      <c r="B121" s="113">
        <f>SUM(B115-B118)</f>
        <v>-28173.310000000056</v>
      </c>
      <c r="C121" s="113">
        <f>SUM(C115-C118)</f>
        <v>-53089</v>
      </c>
      <c r="D121" s="113">
        <f>SUM(D115-D118)</f>
        <v>-68211.84999999986</v>
      </c>
      <c r="E121" s="113">
        <f t="shared" ref="E121" si="25">SUM(E115-E118)</f>
        <v>-28089.369999999995</v>
      </c>
      <c r="F121" s="113">
        <f>SUM(E121*100/B121)</f>
        <v>99.702058437577762</v>
      </c>
      <c r="G121" s="113">
        <f t="shared" si="20"/>
        <v>41.179604423571639</v>
      </c>
    </row>
    <row r="125" spans="1:7" x14ac:dyDescent="0.25">
      <c r="C125" s="132" t="s">
        <v>165</v>
      </c>
      <c r="D125" s="132"/>
    </row>
    <row r="127" spans="1:7" x14ac:dyDescent="0.25">
      <c r="A127" s="112"/>
      <c r="B127" s="114" t="s">
        <v>173</v>
      </c>
      <c r="C127" s="114" t="s">
        <v>161</v>
      </c>
      <c r="D127" s="114" t="s">
        <v>172</v>
      </c>
      <c r="E127" s="114" t="s">
        <v>174</v>
      </c>
      <c r="F127" s="114" t="s">
        <v>162</v>
      </c>
      <c r="G127" s="114" t="s">
        <v>163</v>
      </c>
    </row>
    <row r="128" spans="1:7" x14ac:dyDescent="0.25">
      <c r="A128" s="115" t="s">
        <v>168</v>
      </c>
      <c r="B128" s="116">
        <v>0</v>
      </c>
      <c r="C128" s="116">
        <v>0</v>
      </c>
      <c r="D128" s="116">
        <v>0</v>
      </c>
      <c r="E128" s="116">
        <v>0</v>
      </c>
      <c r="F128" s="116">
        <v>0</v>
      </c>
      <c r="G128" s="116">
        <v>0</v>
      </c>
    </row>
    <row r="129" spans="1:7" x14ac:dyDescent="0.25">
      <c r="A129" s="115" t="s">
        <v>166</v>
      </c>
      <c r="B129" s="116">
        <v>0</v>
      </c>
      <c r="C129" s="116">
        <v>0</v>
      </c>
      <c r="D129" s="116">
        <v>0</v>
      </c>
      <c r="E129" s="116">
        <v>0</v>
      </c>
      <c r="F129" s="116">
        <v>0</v>
      </c>
      <c r="G129" s="116">
        <v>0</v>
      </c>
    </row>
    <row r="130" spans="1:7" x14ac:dyDescent="0.25">
      <c r="A130" s="115" t="s">
        <v>167</v>
      </c>
      <c r="B130" s="116">
        <v>0</v>
      </c>
      <c r="C130" s="116">
        <v>0</v>
      </c>
      <c r="D130" s="116">
        <v>0</v>
      </c>
      <c r="E130" s="116">
        <v>0</v>
      </c>
      <c r="F130" s="116">
        <v>0</v>
      </c>
      <c r="G130" s="116">
        <v>0</v>
      </c>
    </row>
    <row r="134" spans="1:7" x14ac:dyDescent="0.25">
      <c r="B134" s="132" t="s">
        <v>182</v>
      </c>
      <c r="C134" s="133"/>
      <c r="D134" s="133"/>
      <c r="E134" s="133"/>
      <c r="F134" s="133"/>
    </row>
    <row r="136" spans="1:7" x14ac:dyDescent="0.25">
      <c r="A136" s="112"/>
      <c r="B136" s="114" t="s">
        <v>173</v>
      </c>
      <c r="C136" s="114" t="s">
        <v>161</v>
      </c>
      <c r="D136" s="114" t="s">
        <v>172</v>
      </c>
      <c r="E136" s="114" t="s">
        <v>174</v>
      </c>
      <c r="F136" s="114" t="s">
        <v>162</v>
      </c>
      <c r="G136" s="114" t="s">
        <v>163</v>
      </c>
    </row>
    <row r="137" spans="1:7" x14ac:dyDescent="0.25">
      <c r="A137" s="112" t="s">
        <v>179</v>
      </c>
      <c r="B137" s="130">
        <v>113514.1</v>
      </c>
      <c r="C137" s="130">
        <v>53089.120000000003</v>
      </c>
      <c r="D137" s="130">
        <v>68211.850000000006</v>
      </c>
      <c r="E137" s="130"/>
      <c r="F137" s="130"/>
      <c r="G137" s="130"/>
    </row>
    <row r="138" spans="1:7" x14ac:dyDescent="0.25">
      <c r="A138" s="112" t="s">
        <v>181</v>
      </c>
      <c r="B138" s="130">
        <v>55940.99</v>
      </c>
      <c r="C138" s="130">
        <v>53089.120000000003</v>
      </c>
      <c r="D138" s="130">
        <v>68211.850000000006</v>
      </c>
      <c r="E138" s="130"/>
      <c r="F138" s="130"/>
      <c r="G138" s="130"/>
    </row>
    <row r="139" spans="1:7" x14ac:dyDescent="0.25">
      <c r="A139" s="115" t="s">
        <v>180</v>
      </c>
      <c r="B139" s="113">
        <v>28173.31</v>
      </c>
      <c r="C139" s="113">
        <v>0</v>
      </c>
      <c r="D139" s="130">
        <v>68211.850000000006</v>
      </c>
      <c r="E139" s="113">
        <v>28089.37</v>
      </c>
      <c r="F139" s="113">
        <f>SUM(E139*100/B139)</f>
        <v>99.702058437577975</v>
      </c>
      <c r="G139" s="113">
        <f>SUM(E139*100/D139)</f>
        <v>41.179604423571561</v>
      </c>
    </row>
  </sheetData>
  <mergeCells count="6">
    <mergeCell ref="C2:D2"/>
    <mergeCell ref="C6:D6"/>
    <mergeCell ref="C112:D112"/>
    <mergeCell ref="C125:D125"/>
    <mergeCell ref="B134:F134"/>
    <mergeCell ref="C4:D4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9"/>
  <sheetViews>
    <sheetView topLeftCell="A10" workbookViewId="0">
      <selection activeCell="C30" sqref="C30"/>
    </sheetView>
  </sheetViews>
  <sheetFormatPr defaultRowHeight="15" x14ac:dyDescent="0.25"/>
  <cols>
    <col min="1" max="1" width="10.140625" customWidth="1"/>
    <col min="2" max="2" width="34.5703125" customWidth="1"/>
    <col min="3" max="3" width="27.5703125" customWidth="1"/>
    <col min="4" max="4" width="27.42578125" customWidth="1"/>
    <col min="5" max="5" width="22.7109375" customWidth="1"/>
    <col min="6" max="6" width="26.28515625" customWidth="1"/>
    <col min="7" max="7" width="11.42578125" customWidth="1"/>
    <col min="8" max="8" width="11.7109375" customWidth="1"/>
  </cols>
  <sheetData>
    <row r="2" spans="1:8" x14ac:dyDescent="0.25">
      <c r="A2" s="68"/>
      <c r="B2" s="68"/>
      <c r="C2" s="68"/>
      <c r="D2" s="69" t="s">
        <v>91</v>
      </c>
      <c r="E2" s="70"/>
      <c r="F2" s="71"/>
      <c r="G2" s="68"/>
      <c r="H2" s="68"/>
    </row>
    <row r="3" spans="1:8" x14ac:dyDescent="0.25">
      <c r="A3" s="68"/>
      <c r="B3" s="68"/>
      <c r="C3" s="134" t="s">
        <v>92</v>
      </c>
      <c r="D3" s="134"/>
      <c r="E3" s="134"/>
      <c r="F3" s="71"/>
      <c r="G3" s="68"/>
      <c r="H3" s="68"/>
    </row>
    <row r="4" spans="1:8" ht="15.75" thickBot="1" x14ac:dyDescent="0.3">
      <c r="A4" s="68"/>
      <c r="B4" s="68"/>
      <c r="C4" s="68"/>
      <c r="D4" s="68"/>
      <c r="E4" s="68"/>
      <c r="F4" s="68"/>
      <c r="G4" s="68"/>
      <c r="H4" s="68"/>
    </row>
    <row r="5" spans="1:8" ht="26.25" thickBot="1" x14ac:dyDescent="0.3">
      <c r="A5" s="72" t="s">
        <v>93</v>
      </c>
      <c r="B5" s="73" t="s">
        <v>94</v>
      </c>
      <c r="C5" s="64" t="s">
        <v>149</v>
      </c>
      <c r="D5" s="74" t="s">
        <v>107</v>
      </c>
      <c r="E5" s="75" t="s">
        <v>108</v>
      </c>
      <c r="F5" s="76" t="s">
        <v>109</v>
      </c>
      <c r="G5" s="77" t="s">
        <v>117</v>
      </c>
      <c r="H5" s="64" t="s">
        <v>118</v>
      </c>
    </row>
    <row r="6" spans="1:8" ht="15.75" thickBot="1" x14ac:dyDescent="0.3">
      <c r="A6" s="78"/>
      <c r="B6" s="79"/>
      <c r="C6" s="80">
        <v>1</v>
      </c>
      <c r="D6" s="81">
        <v>2</v>
      </c>
      <c r="E6" s="82">
        <v>3</v>
      </c>
      <c r="F6" s="83">
        <v>4</v>
      </c>
      <c r="G6" s="84">
        <v>5</v>
      </c>
      <c r="H6" s="85">
        <v>6</v>
      </c>
    </row>
    <row r="7" spans="1:8" x14ac:dyDescent="0.25">
      <c r="A7" s="92">
        <v>1</v>
      </c>
      <c r="B7" s="93" t="s">
        <v>99</v>
      </c>
      <c r="C7" s="94"/>
      <c r="D7" s="89"/>
      <c r="E7" s="89"/>
      <c r="F7" s="89"/>
      <c r="G7" s="90"/>
      <c r="H7" s="91"/>
    </row>
    <row r="8" spans="1:8" x14ac:dyDescent="0.25">
      <c r="A8" s="86"/>
      <c r="B8" s="87" t="s">
        <v>95</v>
      </c>
      <c r="C8" s="88">
        <v>0</v>
      </c>
      <c r="D8" s="89">
        <v>0</v>
      </c>
      <c r="E8" s="89">
        <v>5200</v>
      </c>
      <c r="F8" s="89">
        <v>5200</v>
      </c>
      <c r="G8" s="90">
        <v>0</v>
      </c>
      <c r="H8" s="91">
        <f t="shared" ref="H8:H9" si="0">SUM(F8/E8*100)</f>
        <v>100</v>
      </c>
    </row>
    <row r="9" spans="1:8" x14ac:dyDescent="0.25">
      <c r="A9" s="86"/>
      <c r="B9" s="87" t="s">
        <v>96</v>
      </c>
      <c r="C9" s="88">
        <v>0</v>
      </c>
      <c r="D9" s="89">
        <v>0</v>
      </c>
      <c r="E9" s="89">
        <v>5200</v>
      </c>
      <c r="F9" s="89">
        <v>5200</v>
      </c>
      <c r="G9" s="90">
        <v>0</v>
      </c>
      <c r="H9" s="91">
        <f t="shared" si="0"/>
        <v>100</v>
      </c>
    </row>
    <row r="10" spans="1:8" x14ac:dyDescent="0.25">
      <c r="A10" s="86"/>
      <c r="B10" s="87" t="s">
        <v>97</v>
      </c>
      <c r="C10" s="88">
        <v>0</v>
      </c>
      <c r="D10" s="88">
        <f t="shared" ref="D10:F10" si="1">SUM(D8-D9)</f>
        <v>0</v>
      </c>
      <c r="E10" s="88">
        <f t="shared" si="1"/>
        <v>0</v>
      </c>
      <c r="F10" s="88">
        <f t="shared" si="1"/>
        <v>0</v>
      </c>
      <c r="G10" s="90">
        <v>0</v>
      </c>
      <c r="H10" s="91">
        <v>0</v>
      </c>
    </row>
    <row r="11" spans="1:8" x14ac:dyDescent="0.25">
      <c r="A11" s="92">
        <v>3</v>
      </c>
      <c r="B11" s="93" t="s">
        <v>98</v>
      </c>
      <c r="C11" s="94"/>
      <c r="D11" s="89"/>
      <c r="E11" s="89"/>
      <c r="F11" s="89"/>
      <c r="G11" s="90"/>
      <c r="H11" s="91"/>
    </row>
    <row r="12" spans="1:8" x14ac:dyDescent="0.25">
      <c r="A12" s="86"/>
      <c r="B12" s="87" t="s">
        <v>95</v>
      </c>
      <c r="C12" s="88">
        <v>19065.63</v>
      </c>
      <c r="D12" s="89">
        <v>18716</v>
      </c>
      <c r="E12" s="89">
        <v>15146.78</v>
      </c>
      <c r="F12" s="89">
        <v>13613.41</v>
      </c>
      <c r="G12" s="90">
        <f t="shared" ref="G12:G29" si="2">SUM(F12/C12*100)</f>
        <v>71.402885716338773</v>
      </c>
      <c r="H12" s="91">
        <f t="shared" ref="H12:H29" si="3">SUM(F12/E12*100)</f>
        <v>89.876594233229767</v>
      </c>
    </row>
    <row r="13" spans="1:8" x14ac:dyDescent="0.25">
      <c r="A13" s="86"/>
      <c r="B13" s="87" t="s">
        <v>96</v>
      </c>
      <c r="C13" s="88">
        <v>15523.6</v>
      </c>
      <c r="D13" s="89">
        <v>18716</v>
      </c>
      <c r="E13" s="89">
        <v>28973.5</v>
      </c>
      <c r="F13" s="89">
        <v>12552.87</v>
      </c>
      <c r="G13" s="90">
        <f t="shared" si="2"/>
        <v>80.863137416578638</v>
      </c>
      <c r="H13" s="91">
        <f t="shared" si="3"/>
        <v>43.325349025833951</v>
      </c>
    </row>
    <row r="14" spans="1:8" x14ac:dyDescent="0.25">
      <c r="A14" s="86"/>
      <c r="B14" s="87" t="s">
        <v>97</v>
      </c>
      <c r="C14" s="88">
        <f>SUM(C12-C13)</f>
        <v>3542.0300000000007</v>
      </c>
      <c r="D14" s="88">
        <f t="shared" ref="D14:F14" si="4">SUM(D12-D13)</f>
        <v>0</v>
      </c>
      <c r="E14" s="88">
        <f t="shared" si="4"/>
        <v>-13826.72</v>
      </c>
      <c r="F14" s="88">
        <f t="shared" si="4"/>
        <v>1060.5399999999991</v>
      </c>
      <c r="G14" s="90">
        <f t="shared" si="2"/>
        <v>29.941587168939815</v>
      </c>
      <c r="H14" s="91">
        <f t="shared" si="3"/>
        <v>-7.6702211370447877</v>
      </c>
    </row>
    <row r="15" spans="1:8" x14ac:dyDescent="0.25">
      <c r="A15" s="92">
        <v>4</v>
      </c>
      <c r="B15" s="93" t="s">
        <v>100</v>
      </c>
      <c r="C15" s="94"/>
      <c r="D15" s="89"/>
      <c r="E15" s="89"/>
      <c r="F15" s="89"/>
      <c r="G15" s="90">
        <v>0</v>
      </c>
      <c r="H15" s="91">
        <v>0</v>
      </c>
    </row>
    <row r="16" spans="1:8" x14ac:dyDescent="0.25">
      <c r="A16" s="86"/>
      <c r="B16" s="87" t="s">
        <v>95</v>
      </c>
      <c r="C16" s="88">
        <v>122771.78</v>
      </c>
      <c r="D16" s="89">
        <v>136800</v>
      </c>
      <c r="E16" s="89">
        <v>127102.39999999999</v>
      </c>
      <c r="F16" s="89">
        <v>125350.14</v>
      </c>
      <c r="G16" s="90">
        <f t="shared" si="2"/>
        <v>102.10012431195507</v>
      </c>
      <c r="H16" s="91">
        <f t="shared" si="3"/>
        <v>98.621379297322477</v>
      </c>
    </row>
    <row r="17" spans="1:8" x14ac:dyDescent="0.25">
      <c r="A17" s="86"/>
      <c r="B17" s="87" t="s">
        <v>96</v>
      </c>
      <c r="C17" s="88">
        <v>168453.4</v>
      </c>
      <c r="D17" s="89">
        <v>189889</v>
      </c>
      <c r="E17" s="89">
        <v>181487.53</v>
      </c>
      <c r="F17" s="89">
        <v>154500.04999999999</v>
      </c>
      <c r="G17" s="90">
        <f t="shared" si="2"/>
        <v>91.716789331648982</v>
      </c>
      <c r="H17" s="91">
        <f t="shared" si="3"/>
        <v>85.12984335617989</v>
      </c>
    </row>
    <row r="18" spans="1:8" x14ac:dyDescent="0.25">
      <c r="A18" s="86"/>
      <c r="B18" s="87" t="s">
        <v>97</v>
      </c>
      <c r="C18" s="88">
        <f>SUM(C16-C17)</f>
        <v>-45681.619999999995</v>
      </c>
      <c r="D18" s="88">
        <f t="shared" ref="D18:F18" si="5">SUM(D16-D17)</f>
        <v>-53089</v>
      </c>
      <c r="E18" s="88">
        <f>SUM(E16-E17)</f>
        <v>-54385.130000000005</v>
      </c>
      <c r="F18" s="88">
        <f t="shared" si="5"/>
        <v>-29149.909999999989</v>
      </c>
      <c r="G18" s="90">
        <f t="shared" si="2"/>
        <v>63.81102509061629</v>
      </c>
      <c r="H18" s="91">
        <f t="shared" si="3"/>
        <v>53.599044444685497</v>
      </c>
    </row>
    <row r="19" spans="1:8" x14ac:dyDescent="0.25">
      <c r="A19" s="92">
        <v>5</v>
      </c>
      <c r="B19" s="93" t="s">
        <v>99</v>
      </c>
      <c r="C19" s="94"/>
      <c r="D19" s="89"/>
      <c r="E19" s="89"/>
      <c r="F19" s="89"/>
      <c r="G19" s="90">
        <v>0</v>
      </c>
      <c r="H19" s="91">
        <v>0</v>
      </c>
    </row>
    <row r="20" spans="1:8" x14ac:dyDescent="0.25">
      <c r="A20" s="86"/>
      <c r="B20" s="87" t="s">
        <v>95</v>
      </c>
      <c r="C20" s="88">
        <v>567153.56000000006</v>
      </c>
      <c r="D20" s="89">
        <v>658874</v>
      </c>
      <c r="E20" s="89">
        <v>683887.2</v>
      </c>
      <c r="F20" s="89">
        <v>623231.42000000004</v>
      </c>
      <c r="G20" s="90">
        <f t="shared" si="2"/>
        <v>109.88759728493991</v>
      </c>
      <c r="H20" s="91">
        <f t="shared" si="3"/>
        <v>91.130733255425753</v>
      </c>
    </row>
    <row r="21" spans="1:8" x14ac:dyDescent="0.25">
      <c r="A21" s="86"/>
      <c r="B21" s="87" t="s">
        <v>96</v>
      </c>
      <c r="C21" s="88">
        <v>553187.28</v>
      </c>
      <c r="D21" s="89">
        <v>658874</v>
      </c>
      <c r="E21" s="89">
        <v>683887.2</v>
      </c>
      <c r="F21" s="89">
        <v>623231.42000000004</v>
      </c>
      <c r="G21" s="90">
        <f t="shared" si="2"/>
        <v>112.66192165517617</v>
      </c>
      <c r="H21" s="91">
        <f t="shared" si="3"/>
        <v>91.130733255425753</v>
      </c>
    </row>
    <row r="22" spans="1:8" x14ac:dyDescent="0.25">
      <c r="A22" s="86"/>
      <c r="B22" s="87" t="s">
        <v>97</v>
      </c>
      <c r="C22" s="88">
        <f>SUM(C20-C21)</f>
        <v>13966.280000000028</v>
      </c>
      <c r="D22" s="88">
        <f t="shared" ref="D22:F22" si="6">SUM(D20-D21)</f>
        <v>0</v>
      </c>
      <c r="E22" s="88">
        <f t="shared" si="6"/>
        <v>0</v>
      </c>
      <c r="F22" s="88">
        <f t="shared" si="6"/>
        <v>0</v>
      </c>
      <c r="G22" s="90">
        <f>SUM(F22/C22*100)</f>
        <v>0</v>
      </c>
      <c r="H22" s="91">
        <v>0</v>
      </c>
    </row>
    <row r="23" spans="1:8" x14ac:dyDescent="0.25">
      <c r="A23" s="92">
        <v>7</v>
      </c>
      <c r="B23" s="93" t="s">
        <v>119</v>
      </c>
      <c r="C23" s="94"/>
      <c r="D23" s="89"/>
      <c r="E23" s="89"/>
      <c r="F23" s="89"/>
      <c r="G23" s="90">
        <v>0</v>
      </c>
      <c r="H23" s="91">
        <v>0</v>
      </c>
    </row>
    <row r="24" spans="1:8" x14ac:dyDescent="0.25">
      <c r="A24" s="86"/>
      <c r="B24" s="87" t="s">
        <v>95</v>
      </c>
      <c r="C24" s="88">
        <v>92.74</v>
      </c>
      <c r="D24" s="89">
        <v>0</v>
      </c>
      <c r="E24" s="89">
        <v>0</v>
      </c>
      <c r="F24" s="89">
        <v>0</v>
      </c>
      <c r="G24" s="90">
        <f t="shared" si="2"/>
        <v>0</v>
      </c>
      <c r="H24" s="91">
        <v>0</v>
      </c>
    </row>
    <row r="25" spans="1:8" x14ac:dyDescent="0.25">
      <c r="A25" s="86"/>
      <c r="B25" s="87" t="s">
        <v>96</v>
      </c>
      <c r="C25" s="88">
        <v>92.74</v>
      </c>
      <c r="D25" s="89">
        <v>0</v>
      </c>
      <c r="E25" s="89">
        <v>0</v>
      </c>
      <c r="F25" s="89">
        <v>0</v>
      </c>
      <c r="G25" s="90">
        <v>0</v>
      </c>
      <c r="H25" s="91">
        <v>0</v>
      </c>
    </row>
    <row r="26" spans="1:8" x14ac:dyDescent="0.25">
      <c r="A26" s="95"/>
      <c r="B26" s="96" t="s">
        <v>97</v>
      </c>
      <c r="C26" s="88">
        <f>SUM(C24-C25)</f>
        <v>0</v>
      </c>
      <c r="D26" s="97">
        <v>0</v>
      </c>
      <c r="E26" s="97">
        <v>0</v>
      </c>
      <c r="F26" s="97">
        <f>SUM(F24-F25)</f>
        <v>0</v>
      </c>
      <c r="G26" s="90" t="e">
        <f t="shared" si="2"/>
        <v>#DIV/0!</v>
      </c>
      <c r="H26" s="91">
        <v>0</v>
      </c>
    </row>
    <row r="27" spans="1:8" x14ac:dyDescent="0.25">
      <c r="A27" s="98"/>
      <c r="B27" s="99" t="s">
        <v>101</v>
      </c>
      <c r="C27" s="94">
        <f>SUM(+C12+C16+C20+C24)</f>
        <v>709083.71000000008</v>
      </c>
      <c r="D27" s="94">
        <f t="shared" ref="D27" si="7">SUM(+D12+D16+D20+D24)</f>
        <v>814390</v>
      </c>
      <c r="E27" s="94">
        <f>SUM(+E12+E16+E20+E24+E8)</f>
        <v>831336.37999999989</v>
      </c>
      <c r="F27" s="94">
        <f>SUM(+F12+F16+F20+F24+F8)</f>
        <v>767394.97</v>
      </c>
      <c r="G27" s="100">
        <f t="shared" si="2"/>
        <v>108.22346630978166</v>
      </c>
      <c r="H27" s="101">
        <f t="shared" si="3"/>
        <v>92.308599558700905</v>
      </c>
    </row>
    <row r="28" spans="1:8" x14ac:dyDescent="0.25">
      <c r="A28" s="98"/>
      <c r="B28" s="99" t="s">
        <v>102</v>
      </c>
      <c r="C28" s="94">
        <f>SUM(C13+C17+C21+C25)</f>
        <v>737257.02</v>
      </c>
      <c r="D28" s="94">
        <f t="shared" ref="D28" si="8">SUM(D13+D17+D21+D25)</f>
        <v>867479</v>
      </c>
      <c r="E28" s="94">
        <f>SUM(E13+E17+E21+E25+E9)</f>
        <v>899548.23</v>
      </c>
      <c r="F28" s="94">
        <f>SUM(F13+F17+F21+F25+F9)</f>
        <v>795484.34000000008</v>
      </c>
      <c r="G28" s="100">
        <f t="shared" si="2"/>
        <v>107.89783188500533</v>
      </c>
      <c r="H28" s="101">
        <f t="shared" si="3"/>
        <v>88.431538573534866</v>
      </c>
    </row>
    <row r="29" spans="1:8" x14ac:dyDescent="0.25">
      <c r="A29" s="98"/>
      <c r="B29" s="99" t="s">
        <v>97</v>
      </c>
      <c r="C29" s="94">
        <f>SUM(C14+C18+C22+C26)</f>
        <v>-28173.309999999969</v>
      </c>
      <c r="D29" s="94">
        <f t="shared" ref="D29:F29" si="9">SUM(D14+D18+D22+D26)</f>
        <v>-53089</v>
      </c>
      <c r="E29" s="94">
        <f t="shared" si="9"/>
        <v>-68211.850000000006</v>
      </c>
      <c r="F29" s="94">
        <f t="shared" si="9"/>
        <v>-28089.369999999988</v>
      </c>
      <c r="G29" s="100">
        <f t="shared" si="2"/>
        <v>99.702058437578046</v>
      </c>
      <c r="H29" s="101">
        <f t="shared" si="3"/>
        <v>41.17960442357154</v>
      </c>
    </row>
  </sheetData>
  <mergeCells count="1">
    <mergeCell ref="C3:E3"/>
  </mergeCells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64"/>
  <sheetViews>
    <sheetView topLeftCell="A73" workbookViewId="0">
      <selection activeCell="C165" sqref="C165"/>
    </sheetView>
  </sheetViews>
  <sheetFormatPr defaultRowHeight="15" x14ac:dyDescent="0.25"/>
  <cols>
    <col min="1" max="1" width="50.5703125" customWidth="1"/>
    <col min="2" max="2" width="29" customWidth="1"/>
    <col min="3" max="3" width="34.140625" customWidth="1"/>
    <col min="4" max="4" width="20.28515625" customWidth="1"/>
    <col min="5" max="5" width="10.7109375" customWidth="1"/>
  </cols>
  <sheetData>
    <row r="2" spans="1:4" x14ac:dyDescent="0.25">
      <c r="A2" s="131" t="s">
        <v>120</v>
      </c>
      <c r="B2" s="131"/>
      <c r="C2" s="131"/>
    </row>
    <row r="3" spans="1:4" x14ac:dyDescent="0.25">
      <c r="A3" s="131" t="s">
        <v>175</v>
      </c>
      <c r="B3" s="131"/>
      <c r="C3" s="131"/>
    </row>
    <row r="4" spans="1:4" x14ac:dyDescent="0.25">
      <c r="A4" s="135" t="s">
        <v>121</v>
      </c>
      <c r="B4" s="135"/>
      <c r="C4" s="135"/>
    </row>
    <row r="5" spans="1:4" ht="15.75" thickBot="1" x14ac:dyDescent="0.3">
      <c r="A5" s="102"/>
      <c r="B5" s="102"/>
      <c r="C5" s="102"/>
    </row>
    <row r="6" spans="1:4" ht="26.25" thickBot="1" x14ac:dyDescent="0.3">
      <c r="A6" s="103" t="s">
        <v>0</v>
      </c>
      <c r="B6" s="103" t="s">
        <v>122</v>
      </c>
      <c r="C6" s="103" t="s">
        <v>123</v>
      </c>
      <c r="D6" s="104" t="s">
        <v>124</v>
      </c>
    </row>
    <row r="7" spans="1:4" x14ac:dyDescent="0.25">
      <c r="A7" s="16" t="s">
        <v>125</v>
      </c>
      <c r="B7" s="17">
        <f>SUM(B8)</f>
        <v>899548.23</v>
      </c>
      <c r="C7" s="17">
        <f>SUM(C8)</f>
        <v>795484.34</v>
      </c>
      <c r="D7" s="17">
        <f>SUM(C7/B7*100)</f>
        <v>88.431538573534851</v>
      </c>
    </row>
    <row r="8" spans="1:4" x14ac:dyDescent="0.25">
      <c r="A8" s="18" t="s">
        <v>126</v>
      </c>
      <c r="B8" s="19">
        <f>SUM(B9)</f>
        <v>899548.23</v>
      </c>
      <c r="C8" s="19">
        <f>SUM(C9)</f>
        <v>795484.34</v>
      </c>
      <c r="D8" s="17">
        <f t="shared" ref="D8:D47" si="0">SUM(C8/B8*100)</f>
        <v>88.431538573534851</v>
      </c>
    </row>
    <row r="9" spans="1:4" x14ac:dyDescent="0.25">
      <c r="A9" s="18" t="s">
        <v>127</v>
      </c>
      <c r="B9" s="19">
        <f>SUM(B10+B55+B84+B153+B41)</f>
        <v>899548.23</v>
      </c>
      <c r="C9" s="19">
        <f>SUM(C10+C55+C84+C153+C41)</f>
        <v>795484.34</v>
      </c>
      <c r="D9" s="17">
        <f t="shared" si="0"/>
        <v>88.431538573534851</v>
      </c>
    </row>
    <row r="10" spans="1:4" x14ac:dyDescent="0.25">
      <c r="A10" s="16" t="s">
        <v>128</v>
      </c>
      <c r="B10" s="17">
        <f>SUM(B14+B25+B32)</f>
        <v>156087.20000000001</v>
      </c>
      <c r="C10" s="17">
        <f>SUM(C14+C25+C32)</f>
        <v>156087.20000000001</v>
      </c>
      <c r="D10" s="17">
        <f t="shared" si="0"/>
        <v>100</v>
      </c>
    </row>
    <row r="11" spans="1:4" ht="26.25" x14ac:dyDescent="0.25">
      <c r="A11" s="18" t="s">
        <v>129</v>
      </c>
      <c r="B11" s="19">
        <f t="shared" ref="B11:C14" si="1">SUM(B12)</f>
        <v>26000</v>
      </c>
      <c r="C11" s="19">
        <f t="shared" si="1"/>
        <v>26000</v>
      </c>
      <c r="D11" s="17">
        <f t="shared" si="0"/>
        <v>100</v>
      </c>
    </row>
    <row r="12" spans="1:4" x14ac:dyDescent="0.25">
      <c r="A12" s="18" t="s">
        <v>130</v>
      </c>
      <c r="B12" s="19">
        <f t="shared" si="1"/>
        <v>26000</v>
      </c>
      <c r="C12" s="19">
        <f t="shared" si="1"/>
        <v>26000</v>
      </c>
      <c r="D12" s="17">
        <f t="shared" si="0"/>
        <v>100</v>
      </c>
    </row>
    <row r="13" spans="1:4" x14ac:dyDescent="0.25">
      <c r="A13" s="124" t="s">
        <v>131</v>
      </c>
      <c r="B13" s="19">
        <f t="shared" si="1"/>
        <v>26000</v>
      </c>
      <c r="C13" s="19">
        <f>SUM(C14)</f>
        <v>26000</v>
      </c>
      <c r="D13" s="17">
        <f t="shared" si="0"/>
        <v>100</v>
      </c>
    </row>
    <row r="14" spans="1:4" x14ac:dyDescent="0.25">
      <c r="A14" s="16" t="s">
        <v>79</v>
      </c>
      <c r="B14" s="17">
        <f t="shared" si="1"/>
        <v>26000</v>
      </c>
      <c r="C14" s="17">
        <f t="shared" si="1"/>
        <v>26000</v>
      </c>
      <c r="D14" s="17">
        <f t="shared" si="0"/>
        <v>100</v>
      </c>
    </row>
    <row r="15" spans="1:4" x14ac:dyDescent="0.25">
      <c r="A15" s="16" t="s">
        <v>37</v>
      </c>
      <c r="B15" s="17">
        <f>SUM(B16+B18)</f>
        <v>26000</v>
      </c>
      <c r="C15" s="17">
        <f>SUM(C16+C18)</f>
        <v>26000</v>
      </c>
      <c r="D15" s="17">
        <f t="shared" si="0"/>
        <v>100</v>
      </c>
    </row>
    <row r="16" spans="1:4" x14ac:dyDescent="0.25">
      <c r="A16" s="16" t="s">
        <v>38</v>
      </c>
      <c r="B16" s="17">
        <v>15408.18</v>
      </c>
      <c r="C16" s="17">
        <f>SUM(C17)</f>
        <v>15408.18</v>
      </c>
      <c r="D16" s="17">
        <f t="shared" si="0"/>
        <v>100</v>
      </c>
    </row>
    <row r="17" spans="1:4" ht="26.25" x14ac:dyDescent="0.25">
      <c r="A17" s="18" t="s">
        <v>40</v>
      </c>
      <c r="B17" s="18"/>
      <c r="C17" s="19">
        <v>15408.18</v>
      </c>
      <c r="D17" s="17">
        <v>0</v>
      </c>
    </row>
    <row r="18" spans="1:4" x14ac:dyDescent="0.25">
      <c r="A18" s="16" t="s">
        <v>50</v>
      </c>
      <c r="B18" s="17">
        <v>10591.82</v>
      </c>
      <c r="C18" s="17">
        <f>SUM(C19+C20+C21)</f>
        <v>10591.82</v>
      </c>
      <c r="D18" s="17">
        <f t="shared" si="0"/>
        <v>100</v>
      </c>
    </row>
    <row r="19" spans="1:4" x14ac:dyDescent="0.25">
      <c r="A19" s="18" t="s">
        <v>52</v>
      </c>
      <c r="B19" s="18"/>
      <c r="C19" s="19">
        <v>5536.46</v>
      </c>
      <c r="D19" s="17">
        <v>0</v>
      </c>
    </row>
    <row r="20" spans="1:4" x14ac:dyDescent="0.25">
      <c r="A20" s="18" t="s">
        <v>54</v>
      </c>
      <c r="B20" s="18"/>
      <c r="C20" s="19">
        <v>533.20000000000005</v>
      </c>
      <c r="D20" s="17">
        <v>0</v>
      </c>
    </row>
    <row r="21" spans="1:4" x14ac:dyDescent="0.25">
      <c r="A21" s="18" t="s">
        <v>56</v>
      </c>
      <c r="B21" s="18"/>
      <c r="C21" s="19">
        <v>4522.16</v>
      </c>
      <c r="D21" s="17">
        <v>0</v>
      </c>
    </row>
    <row r="22" spans="1:4" x14ac:dyDescent="0.25">
      <c r="A22" s="18" t="s">
        <v>132</v>
      </c>
      <c r="B22" s="19">
        <f t="shared" ref="B22:C26" si="2">SUM(B23)</f>
        <v>3000</v>
      </c>
      <c r="C22" s="19">
        <f t="shared" si="2"/>
        <v>3000</v>
      </c>
      <c r="D22" s="17">
        <f t="shared" si="0"/>
        <v>100</v>
      </c>
    </row>
    <row r="23" spans="1:4" x14ac:dyDescent="0.25">
      <c r="A23" s="18" t="s">
        <v>130</v>
      </c>
      <c r="B23" s="19">
        <f t="shared" si="2"/>
        <v>3000</v>
      </c>
      <c r="C23" s="19">
        <f t="shared" si="2"/>
        <v>3000</v>
      </c>
      <c r="D23" s="17">
        <f t="shared" si="0"/>
        <v>100</v>
      </c>
    </row>
    <row r="24" spans="1:4" x14ac:dyDescent="0.25">
      <c r="A24" s="124" t="s">
        <v>131</v>
      </c>
      <c r="B24" s="19">
        <f t="shared" si="2"/>
        <v>3000</v>
      </c>
      <c r="C24" s="19">
        <v>3000</v>
      </c>
      <c r="D24" s="17">
        <f t="shared" si="0"/>
        <v>100</v>
      </c>
    </row>
    <row r="25" spans="1:4" x14ac:dyDescent="0.25">
      <c r="A25" s="16" t="s">
        <v>79</v>
      </c>
      <c r="B25" s="17">
        <f t="shared" si="2"/>
        <v>3000</v>
      </c>
      <c r="C25" s="17">
        <f t="shared" si="2"/>
        <v>3000</v>
      </c>
      <c r="D25" s="17">
        <f t="shared" si="0"/>
        <v>100</v>
      </c>
    </row>
    <row r="26" spans="1:4" x14ac:dyDescent="0.25">
      <c r="A26" s="16" t="s">
        <v>37</v>
      </c>
      <c r="B26" s="17">
        <f t="shared" si="2"/>
        <v>3000</v>
      </c>
      <c r="C26" s="17">
        <f t="shared" si="2"/>
        <v>3000</v>
      </c>
      <c r="D26" s="17">
        <f t="shared" si="0"/>
        <v>100</v>
      </c>
    </row>
    <row r="27" spans="1:4" x14ac:dyDescent="0.25">
      <c r="A27" s="16" t="s">
        <v>50</v>
      </c>
      <c r="B27" s="17">
        <v>3000</v>
      </c>
      <c r="C27" s="17">
        <f>SUM(C28)</f>
        <v>3000</v>
      </c>
      <c r="D27" s="17">
        <f t="shared" si="0"/>
        <v>100</v>
      </c>
    </row>
    <row r="28" spans="1:4" x14ac:dyDescent="0.25">
      <c r="A28" s="18" t="s">
        <v>52</v>
      </c>
      <c r="B28" s="18"/>
      <c r="C28" s="19">
        <v>3000</v>
      </c>
      <c r="D28" s="17">
        <v>0</v>
      </c>
    </row>
    <row r="29" spans="1:4" x14ac:dyDescent="0.25">
      <c r="A29" s="18" t="s">
        <v>133</v>
      </c>
      <c r="B29" s="19">
        <f t="shared" ref="B29:C31" si="3">SUM(B30)</f>
        <v>127087.2</v>
      </c>
      <c r="C29" s="19">
        <f t="shared" si="3"/>
        <v>127087.2</v>
      </c>
      <c r="D29" s="17">
        <f t="shared" si="0"/>
        <v>100</v>
      </c>
    </row>
    <row r="30" spans="1:4" x14ac:dyDescent="0.25">
      <c r="A30" s="18" t="s">
        <v>130</v>
      </c>
      <c r="B30" s="19">
        <f t="shared" si="3"/>
        <v>127087.2</v>
      </c>
      <c r="C30" s="19">
        <f t="shared" si="3"/>
        <v>127087.2</v>
      </c>
      <c r="D30" s="17">
        <f t="shared" si="0"/>
        <v>100</v>
      </c>
    </row>
    <row r="31" spans="1:4" x14ac:dyDescent="0.25">
      <c r="A31" s="124" t="s">
        <v>131</v>
      </c>
      <c r="B31" s="19">
        <f t="shared" si="3"/>
        <v>127087.2</v>
      </c>
      <c r="C31" s="19">
        <f t="shared" si="3"/>
        <v>127087.2</v>
      </c>
      <c r="D31" s="17">
        <f t="shared" si="0"/>
        <v>100</v>
      </c>
    </row>
    <row r="32" spans="1:4" x14ac:dyDescent="0.25">
      <c r="A32" s="16" t="s">
        <v>79</v>
      </c>
      <c r="B32" s="17">
        <f>SUM(B33+B39)</f>
        <v>127087.2</v>
      </c>
      <c r="C32" s="17">
        <f>SUM(C33+C39)</f>
        <v>127087.2</v>
      </c>
      <c r="D32" s="17">
        <f t="shared" si="0"/>
        <v>100</v>
      </c>
    </row>
    <row r="33" spans="1:4" x14ac:dyDescent="0.25">
      <c r="A33" s="16" t="s">
        <v>37</v>
      </c>
      <c r="B33" s="17">
        <f>SUM(B34)</f>
        <v>126014.64</v>
      </c>
      <c r="C33" s="17">
        <f>SUM(C34)</f>
        <v>126014.64</v>
      </c>
      <c r="D33" s="17">
        <f t="shared" si="0"/>
        <v>100</v>
      </c>
    </row>
    <row r="34" spans="1:4" x14ac:dyDescent="0.25">
      <c r="A34" s="16" t="s">
        <v>43</v>
      </c>
      <c r="B34" s="17">
        <v>126014.64</v>
      </c>
      <c r="C34" s="17">
        <f>SUM(C35+C36+C37+C38)</f>
        <v>126014.64</v>
      </c>
      <c r="D34" s="17">
        <f t="shared" si="0"/>
        <v>100</v>
      </c>
    </row>
    <row r="35" spans="1:4" x14ac:dyDescent="0.25">
      <c r="A35" s="18" t="s">
        <v>44</v>
      </c>
      <c r="B35" s="18"/>
      <c r="C35" s="19">
        <v>10945.4</v>
      </c>
      <c r="D35" s="17">
        <v>0</v>
      </c>
    </row>
    <row r="36" spans="1:4" x14ac:dyDescent="0.25">
      <c r="A36" s="18" t="s">
        <v>45</v>
      </c>
      <c r="B36" s="18"/>
      <c r="C36" s="19">
        <v>103050.5</v>
      </c>
      <c r="D36" s="17">
        <v>0</v>
      </c>
    </row>
    <row r="37" spans="1:4" x14ac:dyDescent="0.25">
      <c r="A37" s="18" t="s">
        <v>46</v>
      </c>
      <c r="B37" s="18"/>
      <c r="C37" s="19">
        <v>10268.74</v>
      </c>
      <c r="D37" s="17">
        <v>0</v>
      </c>
    </row>
    <row r="38" spans="1:4" x14ac:dyDescent="0.25">
      <c r="A38" s="18" t="s">
        <v>48</v>
      </c>
      <c r="B38" s="18"/>
      <c r="C38" s="19">
        <v>1750</v>
      </c>
      <c r="D38" s="17"/>
    </row>
    <row r="39" spans="1:4" x14ac:dyDescent="0.25">
      <c r="A39" s="16" t="s">
        <v>50</v>
      </c>
      <c r="B39" s="17">
        <v>1072.56</v>
      </c>
      <c r="C39" s="17">
        <f>SUM(C40)</f>
        <v>1072.56</v>
      </c>
      <c r="D39" s="17">
        <f t="shared" si="0"/>
        <v>100</v>
      </c>
    </row>
    <row r="40" spans="1:4" x14ac:dyDescent="0.25">
      <c r="A40" s="18" t="s">
        <v>54</v>
      </c>
      <c r="B40" s="18"/>
      <c r="C40" s="19">
        <v>1072.56</v>
      </c>
      <c r="D40" s="17">
        <v>0</v>
      </c>
    </row>
    <row r="41" spans="1:4" x14ac:dyDescent="0.25">
      <c r="A41" s="16" t="s">
        <v>138</v>
      </c>
      <c r="B41" s="105">
        <f>SUM(B45+B51)</f>
        <v>5200</v>
      </c>
      <c r="C41" s="105">
        <f>SUM(C45+C51)</f>
        <v>5200</v>
      </c>
      <c r="D41" s="17">
        <f t="shared" si="0"/>
        <v>100</v>
      </c>
    </row>
    <row r="42" spans="1:4" x14ac:dyDescent="0.25">
      <c r="A42" s="18" t="s">
        <v>151</v>
      </c>
      <c r="B42" s="106">
        <f t="shared" ref="B42:C45" si="4">SUM(B43)</f>
        <v>5200</v>
      </c>
      <c r="C42" s="106">
        <f t="shared" si="4"/>
        <v>5200</v>
      </c>
      <c r="D42" s="17">
        <f t="shared" si="0"/>
        <v>100</v>
      </c>
    </row>
    <row r="43" spans="1:4" x14ac:dyDescent="0.25">
      <c r="A43" s="18" t="s">
        <v>130</v>
      </c>
      <c r="B43" s="106">
        <f t="shared" si="4"/>
        <v>5200</v>
      </c>
      <c r="C43" s="106">
        <f t="shared" si="4"/>
        <v>5200</v>
      </c>
      <c r="D43" s="17">
        <f t="shared" si="0"/>
        <v>100</v>
      </c>
    </row>
    <row r="44" spans="1:4" x14ac:dyDescent="0.25">
      <c r="A44" s="124" t="s">
        <v>152</v>
      </c>
      <c r="B44" s="106">
        <f>SUM(B45+B51)</f>
        <v>5200</v>
      </c>
      <c r="C44" s="106">
        <f>SUM(C45+C51)</f>
        <v>5200</v>
      </c>
      <c r="D44" s="17">
        <f t="shared" si="0"/>
        <v>100</v>
      </c>
    </row>
    <row r="45" spans="1:4" x14ac:dyDescent="0.25">
      <c r="A45" s="16" t="s">
        <v>79</v>
      </c>
      <c r="B45" s="105">
        <f t="shared" si="4"/>
        <v>4950</v>
      </c>
      <c r="C45" s="106">
        <f t="shared" si="4"/>
        <v>4950</v>
      </c>
      <c r="D45" s="17">
        <f t="shared" si="0"/>
        <v>100</v>
      </c>
    </row>
    <row r="46" spans="1:4" x14ac:dyDescent="0.25">
      <c r="A46" s="16" t="s">
        <v>37</v>
      </c>
      <c r="B46" s="105">
        <f>SUM(B47+B49)</f>
        <v>4950</v>
      </c>
      <c r="C46" s="105">
        <f>SUM(C47+C49)</f>
        <v>4950</v>
      </c>
      <c r="D46" s="17">
        <f t="shared" si="0"/>
        <v>100</v>
      </c>
    </row>
    <row r="47" spans="1:4" x14ac:dyDescent="0.25">
      <c r="A47" s="16" t="s">
        <v>43</v>
      </c>
      <c r="B47" s="105">
        <v>4550</v>
      </c>
      <c r="C47" s="106">
        <f>SUM(C48)</f>
        <v>4550</v>
      </c>
      <c r="D47" s="17">
        <f t="shared" si="0"/>
        <v>100</v>
      </c>
    </row>
    <row r="48" spans="1:4" x14ac:dyDescent="0.25">
      <c r="A48" s="18" t="s">
        <v>45</v>
      </c>
      <c r="B48" s="106"/>
      <c r="C48" s="106">
        <v>4550</v>
      </c>
      <c r="D48" s="17">
        <v>0</v>
      </c>
    </row>
    <row r="49" spans="1:4" x14ac:dyDescent="0.25">
      <c r="A49" s="16" t="s">
        <v>60</v>
      </c>
      <c r="B49" s="105">
        <v>400</v>
      </c>
      <c r="C49" s="105">
        <v>400</v>
      </c>
      <c r="D49" s="17"/>
    </row>
    <row r="50" spans="1:4" x14ac:dyDescent="0.25">
      <c r="A50" s="18" t="s">
        <v>177</v>
      </c>
      <c r="B50" s="106"/>
      <c r="C50" s="106"/>
      <c r="D50" s="17"/>
    </row>
    <row r="51" spans="1:4" x14ac:dyDescent="0.25">
      <c r="A51" s="16" t="s">
        <v>80</v>
      </c>
      <c r="B51" s="105">
        <f>SUM(B52)</f>
        <v>250</v>
      </c>
      <c r="C51" s="105">
        <f>SUM(C52)</f>
        <v>250</v>
      </c>
      <c r="D51" s="17"/>
    </row>
    <row r="52" spans="1:4" x14ac:dyDescent="0.25">
      <c r="A52" s="16" t="s">
        <v>113</v>
      </c>
      <c r="B52" s="105">
        <f>SUM(B53)</f>
        <v>250</v>
      </c>
      <c r="C52" s="105">
        <f>SUM(C53)</f>
        <v>250</v>
      </c>
      <c r="D52" s="17"/>
    </row>
    <row r="53" spans="1:4" x14ac:dyDescent="0.25">
      <c r="A53" s="16" t="s">
        <v>114</v>
      </c>
      <c r="B53" s="105">
        <v>250</v>
      </c>
      <c r="C53" s="105">
        <v>250</v>
      </c>
      <c r="D53" s="17"/>
    </row>
    <row r="54" spans="1:4" x14ac:dyDescent="0.25">
      <c r="A54" s="18" t="s">
        <v>178</v>
      </c>
      <c r="B54" s="106"/>
      <c r="C54" s="106"/>
      <c r="D54" s="17"/>
    </row>
    <row r="55" spans="1:4" ht="26.25" x14ac:dyDescent="0.25">
      <c r="A55" s="16" t="s">
        <v>134</v>
      </c>
      <c r="B55" s="17">
        <f t="shared" ref="B55:C57" si="5">SUM(B56)</f>
        <v>28973.500000000004</v>
      </c>
      <c r="C55" s="17">
        <f t="shared" si="5"/>
        <v>12552.869999999999</v>
      </c>
      <c r="D55" s="17">
        <f t="shared" ref="D55:D61" si="6">SUM(C55/B55*100)</f>
        <v>43.325349025833944</v>
      </c>
    </row>
    <row r="56" spans="1:4" x14ac:dyDescent="0.25">
      <c r="A56" s="18" t="s">
        <v>135</v>
      </c>
      <c r="B56" s="19">
        <f t="shared" si="5"/>
        <v>28973.500000000004</v>
      </c>
      <c r="C56" s="19">
        <f t="shared" si="5"/>
        <v>12552.869999999999</v>
      </c>
      <c r="D56" s="17">
        <f t="shared" si="6"/>
        <v>43.325349025833944</v>
      </c>
    </row>
    <row r="57" spans="1:4" x14ac:dyDescent="0.25">
      <c r="A57" s="18" t="s">
        <v>136</v>
      </c>
      <c r="B57" s="19">
        <f t="shared" si="5"/>
        <v>28973.500000000004</v>
      </c>
      <c r="C57" s="19">
        <f t="shared" si="5"/>
        <v>12552.869999999999</v>
      </c>
      <c r="D57" s="17">
        <f t="shared" si="6"/>
        <v>43.325349025833944</v>
      </c>
    </row>
    <row r="58" spans="1:4" x14ac:dyDescent="0.25">
      <c r="A58" s="124" t="s">
        <v>137</v>
      </c>
      <c r="B58" s="19">
        <f>SUM(B59+B79)</f>
        <v>28973.500000000004</v>
      </c>
      <c r="C58" s="19">
        <f>SUM(C59+C79)</f>
        <v>12552.869999999999</v>
      </c>
      <c r="D58" s="17">
        <f t="shared" si="6"/>
        <v>43.325349025833944</v>
      </c>
    </row>
    <row r="59" spans="1:4" x14ac:dyDescent="0.25">
      <c r="A59" s="16" t="s">
        <v>79</v>
      </c>
      <c r="B59" s="17">
        <f>SUM(B60+B67)</f>
        <v>22415.440000000002</v>
      </c>
      <c r="C59" s="17">
        <f>SUM(C60+C67)</f>
        <v>12552.869999999999</v>
      </c>
      <c r="D59" s="17">
        <f t="shared" si="6"/>
        <v>56.000997526704801</v>
      </c>
    </row>
    <row r="60" spans="1:4" x14ac:dyDescent="0.25">
      <c r="A60" s="16" t="s">
        <v>29</v>
      </c>
      <c r="B60" s="17">
        <f>SUM(B61+B63+B65)</f>
        <v>13852.56</v>
      </c>
      <c r="C60" s="17">
        <f>SUM(C61+C63+C65)</f>
        <v>6780.5599999999995</v>
      </c>
      <c r="D60" s="17">
        <f t="shared" si="6"/>
        <v>48.94806447328147</v>
      </c>
    </row>
    <row r="61" spans="1:4" x14ac:dyDescent="0.25">
      <c r="A61" s="16" t="s">
        <v>30</v>
      </c>
      <c r="B61" s="17">
        <v>3200</v>
      </c>
      <c r="C61" s="17">
        <f>SUM(C62)</f>
        <v>3200</v>
      </c>
      <c r="D61" s="17">
        <f t="shared" si="6"/>
        <v>100</v>
      </c>
    </row>
    <row r="62" spans="1:4" x14ac:dyDescent="0.25">
      <c r="A62" s="18" t="s">
        <v>31</v>
      </c>
      <c r="B62" s="18"/>
      <c r="C62" s="19">
        <v>3200</v>
      </c>
      <c r="D62" s="17">
        <v>0</v>
      </c>
    </row>
    <row r="63" spans="1:4" x14ac:dyDescent="0.25">
      <c r="A63" s="16" t="s">
        <v>32</v>
      </c>
      <c r="B63" s="17">
        <v>10052.56</v>
      </c>
      <c r="C63" s="17">
        <f>SUM(C64)</f>
        <v>3052.56</v>
      </c>
      <c r="D63" s="17">
        <f>SUM(C63/B63*100)</f>
        <v>30.365996323324605</v>
      </c>
    </row>
    <row r="64" spans="1:4" x14ac:dyDescent="0.25">
      <c r="A64" s="18" t="s">
        <v>33</v>
      </c>
      <c r="B64" s="18"/>
      <c r="C64" s="19">
        <v>3052.56</v>
      </c>
      <c r="D64" s="17">
        <v>0</v>
      </c>
    </row>
    <row r="65" spans="1:4" x14ac:dyDescent="0.25">
      <c r="A65" s="16" t="s">
        <v>34</v>
      </c>
      <c r="B65" s="17">
        <v>600</v>
      </c>
      <c r="C65" s="17">
        <f>SUM(C66)</f>
        <v>528</v>
      </c>
      <c r="D65" s="17">
        <f>SUM(C65/B65*100)</f>
        <v>88</v>
      </c>
    </row>
    <row r="66" spans="1:4" x14ac:dyDescent="0.25">
      <c r="A66" s="18" t="s">
        <v>35</v>
      </c>
      <c r="B66" s="18"/>
      <c r="C66" s="19">
        <v>528</v>
      </c>
      <c r="D66" s="17">
        <v>0</v>
      </c>
    </row>
    <row r="67" spans="1:4" x14ac:dyDescent="0.25">
      <c r="A67" s="16" t="s">
        <v>37</v>
      </c>
      <c r="B67" s="17">
        <f>SUM(B68+B72+B75)</f>
        <v>8562.880000000001</v>
      </c>
      <c r="C67" s="17">
        <f>SUM(C68+C72+C75)</f>
        <v>5772.3099999999995</v>
      </c>
      <c r="D67" s="17">
        <f>SUM(C67/B67*100)</f>
        <v>67.410847752158148</v>
      </c>
    </row>
    <row r="68" spans="1:4" x14ac:dyDescent="0.25">
      <c r="A68" s="16" t="s">
        <v>43</v>
      </c>
      <c r="B68" s="17">
        <v>3677.96</v>
      </c>
      <c r="C68" s="17">
        <f>SUM(C70+C71+C69)</f>
        <v>2146.38</v>
      </c>
      <c r="D68" s="17">
        <f>SUM(C68/B68*100)</f>
        <v>58.357894049962475</v>
      </c>
    </row>
    <row r="69" spans="1:4" x14ac:dyDescent="0.25">
      <c r="A69" s="18" t="s">
        <v>44</v>
      </c>
      <c r="B69" s="19"/>
      <c r="C69" s="19">
        <v>77.959999999999994</v>
      </c>
      <c r="D69" s="17"/>
    </row>
    <row r="70" spans="1:4" x14ac:dyDescent="0.25">
      <c r="A70" s="18" t="s">
        <v>45</v>
      </c>
      <c r="B70" s="18"/>
      <c r="C70" s="19">
        <v>1330</v>
      </c>
      <c r="D70" s="17">
        <v>0</v>
      </c>
    </row>
    <row r="71" spans="1:4" x14ac:dyDescent="0.25">
      <c r="A71" s="18" t="s">
        <v>46</v>
      </c>
      <c r="B71" s="18"/>
      <c r="C71" s="19">
        <v>738.42</v>
      </c>
      <c r="D71" s="17">
        <v>0</v>
      </c>
    </row>
    <row r="72" spans="1:4" x14ac:dyDescent="0.25">
      <c r="A72" s="16" t="s">
        <v>50</v>
      </c>
      <c r="B72" s="17">
        <v>1000</v>
      </c>
      <c r="C72" s="17">
        <f>SUM(C73+C74)</f>
        <v>654.64</v>
      </c>
      <c r="D72" s="17">
        <f>SUM(C72/B72*100)</f>
        <v>65.463999999999999</v>
      </c>
    </row>
    <row r="73" spans="1:4" x14ac:dyDescent="0.25">
      <c r="A73" s="18" t="s">
        <v>54</v>
      </c>
      <c r="B73" s="18"/>
      <c r="C73" s="19">
        <v>654.64</v>
      </c>
      <c r="D73" s="17">
        <v>0</v>
      </c>
    </row>
    <row r="74" spans="1:4" x14ac:dyDescent="0.25">
      <c r="A74" s="18" t="s">
        <v>57</v>
      </c>
      <c r="B74" s="18"/>
      <c r="C74" s="19">
        <v>0</v>
      </c>
      <c r="D74" s="17">
        <v>0</v>
      </c>
    </row>
    <row r="75" spans="1:4" x14ac:dyDescent="0.25">
      <c r="A75" s="16" t="s">
        <v>60</v>
      </c>
      <c r="B75" s="17">
        <v>3884.92</v>
      </c>
      <c r="C75" s="17">
        <f>SUM(C76+C77+C78)</f>
        <v>2971.29</v>
      </c>
      <c r="D75" s="17">
        <f>SUM(C75/B75*100)</f>
        <v>76.482656013508645</v>
      </c>
    </row>
    <row r="76" spans="1:4" x14ac:dyDescent="0.25">
      <c r="A76" s="18" t="s">
        <v>61</v>
      </c>
      <c r="B76" s="18"/>
      <c r="C76" s="106">
        <v>0</v>
      </c>
      <c r="D76" s="17">
        <v>0</v>
      </c>
    </row>
    <row r="77" spans="1:4" x14ac:dyDescent="0.25">
      <c r="A77" s="18" t="s">
        <v>62</v>
      </c>
      <c r="B77" s="18"/>
      <c r="C77" s="19">
        <v>2217.2199999999998</v>
      </c>
      <c r="D77" s="17">
        <v>0</v>
      </c>
    </row>
    <row r="78" spans="1:4" x14ac:dyDescent="0.25">
      <c r="A78" s="18" t="s">
        <v>64</v>
      </c>
      <c r="B78" s="18"/>
      <c r="C78" s="19">
        <v>754.07</v>
      </c>
      <c r="D78" s="17">
        <v>0</v>
      </c>
    </row>
    <row r="79" spans="1:4" x14ac:dyDescent="0.25">
      <c r="A79" s="16" t="s">
        <v>80</v>
      </c>
      <c r="B79" s="17">
        <f>SUM(B80)</f>
        <v>6558.06</v>
      </c>
      <c r="C79" s="17">
        <f>SUM(C80)</f>
        <v>0</v>
      </c>
      <c r="D79" s="17">
        <f>SUM(C79/B79*100)</f>
        <v>0</v>
      </c>
    </row>
    <row r="80" spans="1:4" ht="26.25" x14ac:dyDescent="0.25">
      <c r="A80" s="16" t="s">
        <v>75</v>
      </c>
      <c r="B80" s="17">
        <f>SUM(B81)</f>
        <v>6558.06</v>
      </c>
      <c r="C80" s="17">
        <f>SUM(C81)</f>
        <v>0</v>
      </c>
      <c r="D80" s="17">
        <f>SUM(C80/B80*100)</f>
        <v>0</v>
      </c>
    </row>
    <row r="81" spans="1:4" x14ac:dyDescent="0.25">
      <c r="A81" s="16" t="s">
        <v>76</v>
      </c>
      <c r="B81" s="17">
        <v>6558.06</v>
      </c>
      <c r="C81" s="17">
        <f>SUM(C82+C83)</f>
        <v>0</v>
      </c>
      <c r="D81" s="17">
        <f>SUM(C81/B81*100)</f>
        <v>0</v>
      </c>
    </row>
    <row r="82" spans="1:4" x14ac:dyDescent="0.25">
      <c r="A82" s="18" t="s">
        <v>77</v>
      </c>
      <c r="B82" s="18"/>
      <c r="C82" s="19">
        <v>0</v>
      </c>
      <c r="D82" s="17">
        <v>0</v>
      </c>
    </row>
    <row r="83" spans="1:4" x14ac:dyDescent="0.25">
      <c r="A83" s="18"/>
      <c r="B83" s="18"/>
      <c r="C83" s="19">
        <v>0</v>
      </c>
      <c r="D83" s="17">
        <v>0</v>
      </c>
    </row>
    <row r="84" spans="1:4" x14ac:dyDescent="0.25">
      <c r="A84" s="16" t="s">
        <v>138</v>
      </c>
      <c r="B84" s="17">
        <f>SUM(B85+B96+B146)</f>
        <v>181487.53</v>
      </c>
      <c r="C84" s="17">
        <f>SUM(C85+C96+C146)</f>
        <v>154500.04999999999</v>
      </c>
      <c r="D84" s="17">
        <f>SUM(C84/B84*100)</f>
        <v>85.12984335617989</v>
      </c>
    </row>
    <row r="85" spans="1:4" ht="26.25" x14ac:dyDescent="0.25">
      <c r="A85" s="18" t="s">
        <v>139</v>
      </c>
      <c r="B85" s="19">
        <f>SUM(B86)</f>
        <v>0</v>
      </c>
      <c r="C85" s="19">
        <f>SUM(C86)</f>
        <v>0</v>
      </c>
      <c r="D85" s="17">
        <v>0</v>
      </c>
    </row>
    <row r="86" spans="1:4" x14ac:dyDescent="0.25">
      <c r="A86" s="18" t="s">
        <v>136</v>
      </c>
      <c r="B86" s="19">
        <f>SUM(B87)</f>
        <v>0</v>
      </c>
      <c r="C86" s="19">
        <f>SUM(C87)</f>
        <v>0</v>
      </c>
      <c r="D86" s="17">
        <v>0</v>
      </c>
    </row>
    <row r="87" spans="1:4" ht="26.25" x14ac:dyDescent="0.25">
      <c r="A87" s="124" t="s">
        <v>140</v>
      </c>
      <c r="B87" s="19">
        <f>SUM(B88+B92)</f>
        <v>0</v>
      </c>
      <c r="C87" s="19">
        <f>SUM(C88+C92)</f>
        <v>0</v>
      </c>
      <c r="D87" s="17">
        <v>0</v>
      </c>
    </row>
    <row r="88" spans="1:4" x14ac:dyDescent="0.25">
      <c r="A88" s="16" t="s">
        <v>79</v>
      </c>
      <c r="B88" s="17">
        <f>SUM(B89)</f>
        <v>0</v>
      </c>
      <c r="C88" s="17">
        <f>SUM(C89)</f>
        <v>0</v>
      </c>
      <c r="D88" s="17">
        <v>0</v>
      </c>
    </row>
    <row r="89" spans="1:4" x14ac:dyDescent="0.25">
      <c r="A89" s="16" t="s">
        <v>37</v>
      </c>
      <c r="B89" s="17">
        <f>SUM(B90)</f>
        <v>0</v>
      </c>
      <c r="C89" s="17">
        <f>SUM(C90)</f>
        <v>0</v>
      </c>
      <c r="D89" s="17">
        <v>0</v>
      </c>
    </row>
    <row r="90" spans="1:4" x14ac:dyDescent="0.25">
      <c r="A90" s="16" t="s">
        <v>50</v>
      </c>
      <c r="B90" s="17">
        <v>0</v>
      </c>
      <c r="C90" s="17">
        <v>0</v>
      </c>
      <c r="D90" s="17">
        <v>0</v>
      </c>
    </row>
    <row r="91" spans="1:4" x14ac:dyDescent="0.25">
      <c r="A91" s="18" t="s">
        <v>52</v>
      </c>
      <c r="B91" s="39"/>
      <c r="C91" s="19">
        <v>0</v>
      </c>
      <c r="D91" s="17">
        <v>0</v>
      </c>
    </row>
    <row r="92" spans="1:4" x14ac:dyDescent="0.25">
      <c r="A92" s="16" t="s">
        <v>80</v>
      </c>
      <c r="B92" s="17">
        <f t="shared" ref="B92:C94" si="7">SUM(B93)</f>
        <v>0</v>
      </c>
      <c r="C92" s="17">
        <f t="shared" si="7"/>
        <v>0</v>
      </c>
      <c r="D92" s="17">
        <v>0</v>
      </c>
    </row>
    <row r="93" spans="1:4" ht="26.25" x14ac:dyDescent="0.25">
      <c r="A93" s="16" t="s">
        <v>69</v>
      </c>
      <c r="B93" s="17">
        <f t="shared" si="7"/>
        <v>0</v>
      </c>
      <c r="C93" s="17">
        <f t="shared" si="7"/>
        <v>0</v>
      </c>
      <c r="D93" s="17">
        <v>0</v>
      </c>
    </row>
    <row r="94" spans="1:4" x14ac:dyDescent="0.25">
      <c r="A94" s="16" t="s">
        <v>70</v>
      </c>
      <c r="B94" s="17">
        <f t="shared" si="7"/>
        <v>0</v>
      </c>
      <c r="C94" s="17">
        <f t="shared" si="7"/>
        <v>0</v>
      </c>
      <c r="D94" s="17">
        <v>0</v>
      </c>
    </row>
    <row r="95" spans="1:4" x14ac:dyDescent="0.25">
      <c r="A95" s="18" t="s">
        <v>71</v>
      </c>
      <c r="B95" s="39"/>
      <c r="C95" s="19">
        <v>0</v>
      </c>
      <c r="D95" s="17">
        <v>0</v>
      </c>
    </row>
    <row r="96" spans="1:4" x14ac:dyDescent="0.25">
      <c r="A96" s="16" t="s">
        <v>141</v>
      </c>
      <c r="B96" s="17">
        <f>SUM(B97)</f>
        <v>181487.53</v>
      </c>
      <c r="C96" s="17">
        <f>SUM(C97)</f>
        <v>154500.04999999999</v>
      </c>
      <c r="D96" s="17">
        <f t="shared" ref="D96:D101" si="8">SUM(C96/B96*100)</f>
        <v>85.12984335617989</v>
      </c>
    </row>
    <row r="97" spans="1:4" x14ac:dyDescent="0.25">
      <c r="A97" s="18" t="s">
        <v>136</v>
      </c>
      <c r="B97" s="19">
        <f>SUM(B98)</f>
        <v>181487.53</v>
      </c>
      <c r="C97" s="19">
        <f>SUM(C98)</f>
        <v>154500.04999999999</v>
      </c>
      <c r="D97" s="17">
        <f t="shared" si="8"/>
        <v>85.12984335617989</v>
      </c>
    </row>
    <row r="98" spans="1:4" x14ac:dyDescent="0.25">
      <c r="A98" s="124" t="s">
        <v>142</v>
      </c>
      <c r="B98" s="19">
        <f>SUM(B99+B130)</f>
        <v>181487.53</v>
      </c>
      <c r="C98" s="19">
        <f>SUM(C99+C130)</f>
        <v>154500.04999999999</v>
      </c>
      <c r="D98" s="17">
        <f t="shared" si="8"/>
        <v>85.12984335617989</v>
      </c>
    </row>
    <row r="99" spans="1:4" x14ac:dyDescent="0.25">
      <c r="A99" s="16" t="s">
        <v>79</v>
      </c>
      <c r="B99" s="17">
        <f>SUM(B100+B126)</f>
        <v>142199.15</v>
      </c>
      <c r="C99" s="17">
        <f>SUM(C100+C126)</f>
        <v>115517.01</v>
      </c>
      <c r="D99" s="17">
        <f t="shared" si="8"/>
        <v>81.236076305660049</v>
      </c>
    </row>
    <row r="100" spans="1:4" x14ac:dyDescent="0.25">
      <c r="A100" s="16" t="s">
        <v>37</v>
      </c>
      <c r="B100" s="17">
        <f>SUM(B101+B105+B111+B120)</f>
        <v>141337.38</v>
      </c>
      <c r="C100" s="17">
        <f>SUM(C101+C105+C111+C120)</f>
        <v>114705.08</v>
      </c>
      <c r="D100" s="17">
        <f t="shared" si="8"/>
        <v>81.156931025606951</v>
      </c>
    </row>
    <row r="101" spans="1:4" x14ac:dyDescent="0.25">
      <c r="A101" s="16" t="s">
        <v>38</v>
      </c>
      <c r="B101" s="17">
        <v>12498.85</v>
      </c>
      <c r="C101" s="17">
        <f>SUM(C102+C103+C104)</f>
        <v>10204.890000000001</v>
      </c>
      <c r="D101" s="17">
        <f t="shared" si="8"/>
        <v>81.646631490097093</v>
      </c>
    </row>
    <row r="102" spans="1:4" x14ac:dyDescent="0.25">
      <c r="A102" s="18" t="s">
        <v>39</v>
      </c>
      <c r="B102" s="18"/>
      <c r="C102" s="19">
        <v>8965.0400000000009</v>
      </c>
      <c r="D102" s="17">
        <v>0</v>
      </c>
    </row>
    <row r="103" spans="1:4" x14ac:dyDescent="0.25">
      <c r="A103" s="18" t="s">
        <v>41</v>
      </c>
      <c r="B103" s="18"/>
      <c r="C103" s="19">
        <v>1188.95</v>
      </c>
      <c r="D103" s="17">
        <v>0</v>
      </c>
    </row>
    <row r="104" spans="1:4" x14ac:dyDescent="0.25">
      <c r="A104" s="18" t="s">
        <v>42</v>
      </c>
      <c r="B104" s="18"/>
      <c r="C104" s="106">
        <v>50.9</v>
      </c>
      <c r="D104" s="17">
        <v>0</v>
      </c>
    </row>
    <row r="105" spans="1:4" x14ac:dyDescent="0.25">
      <c r="A105" s="16" t="s">
        <v>43</v>
      </c>
      <c r="B105" s="17">
        <v>51702.74</v>
      </c>
      <c r="C105" s="17">
        <f>SUM(C106+C107+C108+C109+C110)</f>
        <v>40722.04</v>
      </c>
      <c r="D105" s="17">
        <f>SUM(C105/B105*100)</f>
        <v>78.76186058998033</v>
      </c>
    </row>
    <row r="106" spans="1:4" x14ac:dyDescent="0.25">
      <c r="A106" s="18" t="s">
        <v>44</v>
      </c>
      <c r="B106" s="18"/>
      <c r="C106" s="19">
        <v>1657.75</v>
      </c>
      <c r="D106" s="17">
        <v>0</v>
      </c>
    </row>
    <row r="107" spans="1:4" x14ac:dyDescent="0.25">
      <c r="A107" s="18" t="s">
        <v>46</v>
      </c>
      <c r="B107" s="18"/>
      <c r="C107" s="19">
        <v>34356.68</v>
      </c>
      <c r="D107" s="17">
        <v>0</v>
      </c>
    </row>
    <row r="108" spans="1:4" ht="26.25" x14ac:dyDescent="0.25">
      <c r="A108" s="18" t="s">
        <v>47</v>
      </c>
      <c r="B108" s="18"/>
      <c r="C108" s="19">
        <v>1166.6500000000001</v>
      </c>
      <c r="D108" s="17">
        <v>0</v>
      </c>
    </row>
    <row r="109" spans="1:4" x14ac:dyDescent="0.25">
      <c r="A109" s="18" t="s">
        <v>48</v>
      </c>
      <c r="B109" s="18"/>
      <c r="C109" s="19">
        <v>1318.36</v>
      </c>
      <c r="D109" s="17">
        <v>0</v>
      </c>
    </row>
    <row r="110" spans="1:4" x14ac:dyDescent="0.25">
      <c r="A110" s="18" t="s">
        <v>49</v>
      </c>
      <c r="B110" s="18"/>
      <c r="C110" s="19">
        <v>2222.6</v>
      </c>
      <c r="D110" s="17">
        <v>0</v>
      </c>
    </row>
    <row r="111" spans="1:4" x14ac:dyDescent="0.25">
      <c r="A111" s="16" t="s">
        <v>50</v>
      </c>
      <c r="B111" s="17">
        <v>66519.199999999997</v>
      </c>
      <c r="C111" s="17">
        <f>SUM(C112+C113+C114+C115+C116+C117+C118+C119)</f>
        <v>53817.689999999995</v>
      </c>
      <c r="D111" s="17">
        <f>SUM(C111/B111*100)</f>
        <v>80.905497961490809</v>
      </c>
    </row>
    <row r="112" spans="1:4" x14ac:dyDescent="0.25">
      <c r="A112" s="18" t="s">
        <v>51</v>
      </c>
      <c r="B112" s="18"/>
      <c r="C112" s="19">
        <v>8540.3799999999992</v>
      </c>
      <c r="D112" s="17">
        <v>0</v>
      </c>
    </row>
    <row r="113" spans="1:4" x14ac:dyDescent="0.25">
      <c r="A113" s="18" t="s">
        <v>52</v>
      </c>
      <c r="B113" s="18"/>
      <c r="C113" s="19">
        <v>12190.12</v>
      </c>
      <c r="D113" s="17">
        <v>0</v>
      </c>
    </row>
    <row r="114" spans="1:4" x14ac:dyDescent="0.25">
      <c r="A114" s="18" t="s">
        <v>54</v>
      </c>
      <c r="B114" s="18"/>
      <c r="C114" s="19">
        <v>13336.86</v>
      </c>
      <c r="D114" s="17">
        <v>0</v>
      </c>
    </row>
    <row r="115" spans="1:4" x14ac:dyDescent="0.25">
      <c r="A115" s="18" t="s">
        <v>55</v>
      </c>
      <c r="B115" s="18"/>
      <c r="C115" s="19">
        <v>2189.17</v>
      </c>
      <c r="D115" s="17">
        <v>0</v>
      </c>
    </row>
    <row r="116" spans="1:4" x14ac:dyDescent="0.25">
      <c r="A116" s="18" t="s">
        <v>56</v>
      </c>
      <c r="B116" s="18"/>
      <c r="C116" s="106">
        <v>201.79</v>
      </c>
      <c r="D116" s="17">
        <v>0</v>
      </c>
    </row>
    <row r="117" spans="1:4" x14ac:dyDescent="0.25">
      <c r="A117" s="18" t="s">
        <v>57</v>
      </c>
      <c r="B117" s="18"/>
      <c r="C117" s="19">
        <v>7411.24</v>
      </c>
      <c r="D117" s="17">
        <v>0</v>
      </c>
    </row>
    <row r="118" spans="1:4" x14ac:dyDescent="0.25">
      <c r="A118" s="18" t="s">
        <v>58</v>
      </c>
      <c r="B118" s="18"/>
      <c r="C118" s="19">
        <v>8782.6</v>
      </c>
      <c r="D118" s="17">
        <v>0</v>
      </c>
    </row>
    <row r="119" spans="1:4" x14ac:dyDescent="0.25">
      <c r="A119" s="18" t="s">
        <v>59</v>
      </c>
      <c r="B119" s="18"/>
      <c r="C119" s="19">
        <v>1165.53</v>
      </c>
      <c r="D119" s="17">
        <v>0</v>
      </c>
    </row>
    <row r="120" spans="1:4" x14ac:dyDescent="0.25">
      <c r="A120" s="16" t="s">
        <v>60</v>
      </c>
      <c r="B120" s="17">
        <v>10616.59</v>
      </c>
      <c r="C120" s="17">
        <f>SUM(C121+C122+C123+C124+C125)</f>
        <v>9960.4600000000009</v>
      </c>
      <c r="D120" s="17">
        <f>SUM(C120/B120*100)</f>
        <v>93.819766987328336</v>
      </c>
    </row>
    <row r="121" spans="1:4" x14ac:dyDescent="0.25">
      <c r="A121" s="18" t="s">
        <v>61</v>
      </c>
      <c r="B121" s="18"/>
      <c r="C121" s="19">
        <v>849.21</v>
      </c>
      <c r="D121" s="17">
        <v>0</v>
      </c>
    </row>
    <row r="122" spans="1:4" x14ac:dyDescent="0.25">
      <c r="A122" s="18" t="s">
        <v>62</v>
      </c>
      <c r="B122" s="18"/>
      <c r="C122" s="19">
        <v>546.70000000000005</v>
      </c>
      <c r="D122" s="17">
        <v>0</v>
      </c>
    </row>
    <row r="123" spans="1:4" x14ac:dyDescent="0.25">
      <c r="A123" s="18" t="s">
        <v>63</v>
      </c>
      <c r="B123" s="18"/>
      <c r="C123" s="106">
        <v>98.27</v>
      </c>
      <c r="D123" s="17">
        <v>0</v>
      </c>
    </row>
    <row r="124" spans="1:4" x14ac:dyDescent="0.25">
      <c r="A124" s="18" t="s">
        <v>64</v>
      </c>
      <c r="B124" s="18"/>
      <c r="C124" s="19">
        <v>1681.72</v>
      </c>
      <c r="D124" s="17">
        <v>0</v>
      </c>
    </row>
    <row r="125" spans="1:4" x14ac:dyDescent="0.25">
      <c r="A125" s="18" t="s">
        <v>65</v>
      </c>
      <c r="B125" s="18"/>
      <c r="C125" s="19">
        <v>6784.56</v>
      </c>
      <c r="D125" s="17">
        <v>0</v>
      </c>
    </row>
    <row r="126" spans="1:4" x14ac:dyDescent="0.25">
      <c r="A126" s="16" t="s">
        <v>66</v>
      </c>
      <c r="B126" s="17">
        <f>SUM(B127)</f>
        <v>861.77</v>
      </c>
      <c r="C126" s="17">
        <f>SUM(C127)</f>
        <v>811.93</v>
      </c>
      <c r="D126" s="17">
        <f>SUM(C126/B126*100)</f>
        <v>94.216554301031593</v>
      </c>
    </row>
    <row r="127" spans="1:4" x14ac:dyDescent="0.25">
      <c r="A127" s="16" t="s">
        <v>67</v>
      </c>
      <c r="B127" s="17">
        <v>861.77</v>
      </c>
      <c r="C127" s="17">
        <f>SUM(C128)</f>
        <v>811.93</v>
      </c>
      <c r="D127" s="17">
        <f>SUM(C127/B127*100)</f>
        <v>94.216554301031593</v>
      </c>
    </row>
    <row r="128" spans="1:4" x14ac:dyDescent="0.25">
      <c r="A128" s="18" t="s">
        <v>68</v>
      </c>
      <c r="B128" s="18"/>
      <c r="C128" s="19">
        <v>811.93</v>
      </c>
      <c r="D128" s="17">
        <v>0</v>
      </c>
    </row>
    <row r="129" spans="1:4" ht="26.25" x14ac:dyDescent="0.25">
      <c r="A129" s="18" t="s">
        <v>143</v>
      </c>
      <c r="B129" s="18"/>
      <c r="C129" s="106">
        <v>0</v>
      </c>
      <c r="D129" s="17">
        <v>0</v>
      </c>
    </row>
    <row r="130" spans="1:4" x14ac:dyDescent="0.25">
      <c r="A130" s="16" t="s">
        <v>80</v>
      </c>
      <c r="B130" s="17">
        <f>SUM(B134+B143+B131)</f>
        <v>39288.380000000005</v>
      </c>
      <c r="C130" s="17">
        <f>SUM(C134+C143+C131+C141)</f>
        <v>38983.040000000001</v>
      </c>
      <c r="D130" s="17">
        <f>SUM(C130/B130*100)</f>
        <v>99.222823644039266</v>
      </c>
    </row>
    <row r="131" spans="1:4" x14ac:dyDescent="0.25">
      <c r="A131" s="16" t="s">
        <v>113</v>
      </c>
      <c r="B131" s="17">
        <f>SUM(B132)</f>
        <v>225</v>
      </c>
      <c r="C131" s="17">
        <f>SUM(C132)</f>
        <v>225</v>
      </c>
      <c r="D131" s="17">
        <f>SUM(C131/B131*100)</f>
        <v>100</v>
      </c>
    </row>
    <row r="132" spans="1:4" x14ac:dyDescent="0.25">
      <c r="A132" s="16" t="s">
        <v>114</v>
      </c>
      <c r="B132" s="17">
        <v>225</v>
      </c>
      <c r="C132" s="17">
        <f>SUM(C133)</f>
        <v>225</v>
      </c>
      <c r="D132" s="17">
        <f>SUM(C132/B132*100)</f>
        <v>100</v>
      </c>
    </row>
    <row r="133" spans="1:4" x14ac:dyDescent="0.25">
      <c r="A133" s="18" t="s">
        <v>150</v>
      </c>
      <c r="B133" s="19"/>
      <c r="C133" s="19">
        <v>225</v>
      </c>
      <c r="D133" s="17">
        <v>0</v>
      </c>
    </row>
    <row r="134" spans="1:4" ht="26.25" x14ac:dyDescent="0.25">
      <c r="A134" s="16" t="s">
        <v>69</v>
      </c>
      <c r="B134" s="17">
        <f>SUM(B135+B141)</f>
        <v>22030.880000000001</v>
      </c>
      <c r="C134" s="17">
        <f>SUM(C135)</f>
        <v>21644.29</v>
      </c>
      <c r="D134" s="17">
        <f>SUM(C134/B134*100)</f>
        <v>98.245235778144135</v>
      </c>
    </row>
    <row r="135" spans="1:4" x14ac:dyDescent="0.25">
      <c r="A135" s="16" t="s">
        <v>70</v>
      </c>
      <c r="B135" s="17">
        <v>21655.88</v>
      </c>
      <c r="C135" s="17">
        <f>SUM(C136+C137+C138+C139+C140)</f>
        <v>21644.29</v>
      </c>
      <c r="D135" s="17">
        <f>SUM(C135/B135*100)</f>
        <v>99.946481048103337</v>
      </c>
    </row>
    <row r="136" spans="1:4" x14ac:dyDescent="0.25">
      <c r="A136" s="18" t="s">
        <v>71</v>
      </c>
      <c r="B136" s="18"/>
      <c r="C136" s="19">
        <v>15535.34</v>
      </c>
      <c r="D136" s="17">
        <v>0</v>
      </c>
    </row>
    <row r="137" spans="1:4" x14ac:dyDescent="0.25">
      <c r="A137" s="18" t="s">
        <v>72</v>
      </c>
      <c r="B137" s="18"/>
      <c r="C137" s="19">
        <v>40.32</v>
      </c>
      <c r="D137" s="17">
        <v>0</v>
      </c>
    </row>
    <row r="138" spans="1:4" x14ac:dyDescent="0.25">
      <c r="A138" s="18" t="s">
        <v>73</v>
      </c>
      <c r="B138" s="18"/>
      <c r="C138" s="19">
        <v>375</v>
      </c>
      <c r="D138" s="17">
        <v>0</v>
      </c>
    </row>
    <row r="139" spans="1:4" x14ac:dyDescent="0.25">
      <c r="A139" s="18" t="s">
        <v>106</v>
      </c>
      <c r="B139" s="18"/>
      <c r="C139" s="19">
        <v>309</v>
      </c>
      <c r="D139" s="17">
        <v>0</v>
      </c>
    </row>
    <row r="140" spans="1:4" x14ac:dyDescent="0.25">
      <c r="A140" s="18" t="s">
        <v>74</v>
      </c>
      <c r="B140" s="18"/>
      <c r="C140" s="19">
        <v>5384.63</v>
      </c>
      <c r="D140" s="17">
        <v>0</v>
      </c>
    </row>
    <row r="141" spans="1:4" x14ac:dyDescent="0.25">
      <c r="A141" s="16" t="s">
        <v>111</v>
      </c>
      <c r="B141" s="105">
        <f>SUM(B142)</f>
        <v>375</v>
      </c>
      <c r="C141" s="105">
        <f>SUM(C142)</f>
        <v>375</v>
      </c>
      <c r="D141" s="17">
        <f>SUM(C141/B141*100)</f>
        <v>100</v>
      </c>
    </row>
    <row r="142" spans="1:4" x14ac:dyDescent="0.25">
      <c r="A142" s="18" t="s">
        <v>112</v>
      </c>
      <c r="B142" s="106">
        <v>375</v>
      </c>
      <c r="C142" s="106">
        <v>375</v>
      </c>
      <c r="D142" s="17">
        <f>SUM(C142/B142*100)</f>
        <v>100</v>
      </c>
    </row>
    <row r="143" spans="1:4" ht="26.25" x14ac:dyDescent="0.25">
      <c r="A143" s="16" t="s">
        <v>75</v>
      </c>
      <c r="B143" s="17">
        <f>SUM(B144)</f>
        <v>17032.5</v>
      </c>
      <c r="C143" s="17">
        <f>SUM(C144)</f>
        <v>16738.75</v>
      </c>
      <c r="D143" s="17">
        <f>SUM(C143/B143*100)</f>
        <v>98.275355937178915</v>
      </c>
    </row>
    <row r="144" spans="1:4" x14ac:dyDescent="0.25">
      <c r="A144" s="16" t="s">
        <v>76</v>
      </c>
      <c r="B144" s="17">
        <v>17032.5</v>
      </c>
      <c r="C144" s="17">
        <f>SUM(C145)</f>
        <v>16738.75</v>
      </c>
      <c r="D144" s="17">
        <f>SUM(C144/B144*100)</f>
        <v>98.275355937178915</v>
      </c>
    </row>
    <row r="145" spans="1:4" x14ac:dyDescent="0.25">
      <c r="A145" s="18" t="s">
        <v>77</v>
      </c>
      <c r="B145" s="18"/>
      <c r="C145" s="19">
        <v>16738.75</v>
      </c>
      <c r="D145" s="17">
        <v>0</v>
      </c>
    </row>
    <row r="146" spans="1:4" ht="26.25" x14ac:dyDescent="0.25">
      <c r="A146" s="16" t="s">
        <v>144</v>
      </c>
      <c r="B146" s="17">
        <f t="shared" ref="B146:C150" si="9">SUM(B147)</f>
        <v>0</v>
      </c>
      <c r="C146" s="17">
        <f t="shared" si="9"/>
        <v>0</v>
      </c>
      <c r="D146" s="17">
        <v>0</v>
      </c>
    </row>
    <row r="147" spans="1:4" x14ac:dyDescent="0.25">
      <c r="A147" s="18" t="s">
        <v>136</v>
      </c>
      <c r="B147" s="19">
        <f t="shared" si="9"/>
        <v>0</v>
      </c>
      <c r="C147" s="19">
        <f t="shared" si="9"/>
        <v>0</v>
      </c>
      <c r="D147" s="17">
        <v>0</v>
      </c>
    </row>
    <row r="148" spans="1:4" ht="26.25" x14ac:dyDescent="0.25">
      <c r="A148" s="18" t="s">
        <v>145</v>
      </c>
      <c r="B148" s="19">
        <f t="shared" si="9"/>
        <v>0</v>
      </c>
      <c r="C148" s="19">
        <f t="shared" si="9"/>
        <v>0</v>
      </c>
      <c r="D148" s="17">
        <v>0</v>
      </c>
    </row>
    <row r="149" spans="1:4" x14ac:dyDescent="0.25">
      <c r="A149" s="16" t="s">
        <v>79</v>
      </c>
      <c r="B149" s="17">
        <f t="shared" si="9"/>
        <v>0</v>
      </c>
      <c r="C149" s="17">
        <f t="shared" si="9"/>
        <v>0</v>
      </c>
      <c r="D149" s="17">
        <v>0</v>
      </c>
    </row>
    <row r="150" spans="1:4" x14ac:dyDescent="0.25">
      <c r="A150" s="16" t="s">
        <v>37</v>
      </c>
      <c r="B150" s="17">
        <f t="shared" si="9"/>
        <v>0</v>
      </c>
      <c r="C150" s="17">
        <f t="shared" si="9"/>
        <v>0</v>
      </c>
      <c r="D150" s="17">
        <v>0</v>
      </c>
    </row>
    <row r="151" spans="1:4" x14ac:dyDescent="0.25">
      <c r="A151" s="16" t="s">
        <v>50</v>
      </c>
      <c r="B151" s="17">
        <v>0</v>
      </c>
      <c r="C151" s="17">
        <f>SUM(C152)</f>
        <v>0</v>
      </c>
      <c r="D151" s="17">
        <v>0</v>
      </c>
    </row>
    <row r="152" spans="1:4" x14ac:dyDescent="0.25">
      <c r="A152" s="18" t="s">
        <v>56</v>
      </c>
      <c r="B152" s="39"/>
      <c r="C152" s="19">
        <v>0</v>
      </c>
      <c r="D152" s="17">
        <v>0</v>
      </c>
    </row>
    <row r="153" spans="1:4" x14ac:dyDescent="0.25">
      <c r="A153" s="16" t="s">
        <v>146</v>
      </c>
      <c r="B153" s="17">
        <f t="shared" ref="B153:C157" si="10">SUM(B154)</f>
        <v>527800</v>
      </c>
      <c r="C153" s="17">
        <f t="shared" si="10"/>
        <v>467144.22</v>
      </c>
      <c r="D153" s="17">
        <f t="shared" ref="D153:D159" si="11">SUM(C153/B153*100)</f>
        <v>88.507809776430463</v>
      </c>
    </row>
    <row r="154" spans="1:4" x14ac:dyDescent="0.25">
      <c r="A154" s="18" t="s">
        <v>147</v>
      </c>
      <c r="B154" s="19">
        <f t="shared" si="10"/>
        <v>527800</v>
      </c>
      <c r="C154" s="19">
        <f t="shared" si="10"/>
        <v>467144.22</v>
      </c>
      <c r="D154" s="17">
        <f t="shared" si="11"/>
        <v>88.507809776430463</v>
      </c>
    </row>
    <row r="155" spans="1:4" x14ac:dyDescent="0.25">
      <c r="A155" s="18" t="s">
        <v>130</v>
      </c>
      <c r="B155" s="19">
        <f t="shared" si="10"/>
        <v>527800</v>
      </c>
      <c r="C155" s="19">
        <f t="shared" si="10"/>
        <v>467144.22</v>
      </c>
      <c r="D155" s="17">
        <f t="shared" si="11"/>
        <v>88.507809776430463</v>
      </c>
    </row>
    <row r="156" spans="1:4" x14ac:dyDescent="0.25">
      <c r="A156" s="124" t="s">
        <v>148</v>
      </c>
      <c r="B156" s="19">
        <f t="shared" si="10"/>
        <v>527800</v>
      </c>
      <c r="C156" s="19">
        <f t="shared" si="10"/>
        <v>467144.22</v>
      </c>
      <c r="D156" s="17">
        <f t="shared" si="11"/>
        <v>88.507809776430463</v>
      </c>
    </row>
    <row r="157" spans="1:4" x14ac:dyDescent="0.25">
      <c r="A157" s="16" t="s">
        <v>79</v>
      </c>
      <c r="B157" s="17">
        <f t="shared" si="10"/>
        <v>527800</v>
      </c>
      <c r="C157" s="17">
        <f t="shared" si="10"/>
        <v>467144.22</v>
      </c>
      <c r="D157" s="17">
        <f t="shared" si="11"/>
        <v>88.507809776430463</v>
      </c>
    </row>
    <row r="158" spans="1:4" x14ac:dyDescent="0.25">
      <c r="A158" s="16" t="s">
        <v>29</v>
      </c>
      <c r="B158" s="17">
        <f>SUM(B159+B161+B163)</f>
        <v>527800</v>
      </c>
      <c r="C158" s="17">
        <f>SUM(C159+C161+C163)</f>
        <v>467144.22</v>
      </c>
      <c r="D158" s="17">
        <f t="shared" si="11"/>
        <v>88.507809776430463</v>
      </c>
    </row>
    <row r="159" spans="1:4" x14ac:dyDescent="0.25">
      <c r="A159" s="16" t="s">
        <v>30</v>
      </c>
      <c r="B159" s="17">
        <v>428000</v>
      </c>
      <c r="C159" s="17">
        <f>SUM(C160)</f>
        <v>384594.18</v>
      </c>
      <c r="D159" s="17">
        <f t="shared" si="11"/>
        <v>89.85845327102804</v>
      </c>
    </row>
    <row r="160" spans="1:4" x14ac:dyDescent="0.25">
      <c r="A160" s="18" t="s">
        <v>31</v>
      </c>
      <c r="B160" s="18"/>
      <c r="C160" s="19">
        <v>384594.18</v>
      </c>
      <c r="D160" s="17">
        <v>0</v>
      </c>
    </row>
    <row r="161" spans="1:4" x14ac:dyDescent="0.25">
      <c r="A161" s="16" t="s">
        <v>32</v>
      </c>
      <c r="B161" s="17">
        <v>26800</v>
      </c>
      <c r="C161" s="17">
        <f>SUM(C162)</f>
        <v>19092</v>
      </c>
      <c r="D161" s="17">
        <f>SUM(C161/B161*100)</f>
        <v>71.238805970149258</v>
      </c>
    </row>
    <row r="162" spans="1:4" x14ac:dyDescent="0.25">
      <c r="A162" s="18" t="s">
        <v>33</v>
      </c>
      <c r="B162" s="18"/>
      <c r="C162" s="19">
        <v>19092</v>
      </c>
      <c r="D162" s="17">
        <v>0</v>
      </c>
    </row>
    <row r="163" spans="1:4" x14ac:dyDescent="0.25">
      <c r="A163" s="16" t="s">
        <v>34</v>
      </c>
      <c r="B163" s="17">
        <v>73000</v>
      </c>
      <c r="C163" s="17">
        <f>SUM(C164)</f>
        <v>63458.04</v>
      </c>
      <c r="D163" s="17">
        <f>SUM(C163/B163*100)</f>
        <v>86.928821917808222</v>
      </c>
    </row>
    <row r="164" spans="1:4" x14ac:dyDescent="0.25">
      <c r="A164" s="18" t="s">
        <v>35</v>
      </c>
      <c r="B164" s="18"/>
      <c r="C164" s="19">
        <v>63458.04</v>
      </c>
      <c r="D164" s="17">
        <v>0</v>
      </c>
    </row>
  </sheetData>
  <mergeCells count="3">
    <mergeCell ref="A2:C2"/>
    <mergeCell ref="A3:C3"/>
    <mergeCell ref="A4:C4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 I</vt:lpstr>
      <vt:lpstr>opći dio II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Andreja</cp:lastModifiedBy>
  <cp:lastPrinted>2024-02-28T09:43:59Z</cp:lastPrinted>
  <dcterms:created xsi:type="dcterms:W3CDTF">2022-03-15T10:10:38Z</dcterms:created>
  <dcterms:modified xsi:type="dcterms:W3CDTF">2024-02-28T12:43:30Z</dcterms:modified>
</cp:coreProperties>
</file>